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Прайс 1л" sheetId="1" r:id="rId1"/>
    <sheet name="Прайс 2л" sheetId="2" r:id="rId2"/>
  </sheets>
  <definedNames/>
  <calcPr fullCalcOnLoad="1"/>
</workbook>
</file>

<file path=xl/sharedStrings.xml><?xml version="1.0" encoding="utf-8"?>
<sst xmlns="http://schemas.openxmlformats.org/spreadsheetml/2006/main" count="275" uniqueCount="184">
  <si>
    <t>Степелювання автоматичне</t>
  </si>
  <si>
    <t>Фальцовка</t>
  </si>
  <si>
    <t>Біговка</t>
  </si>
  <si>
    <t>РІЗОГРАФІЯ</t>
  </si>
  <si>
    <t>чорна фарба</t>
  </si>
  <si>
    <t>без вартості паперу</t>
  </si>
  <si>
    <t>Вартість тиражу</t>
  </si>
  <si>
    <t>на папері 80 гр/м2</t>
  </si>
  <si>
    <t>односторонні</t>
  </si>
  <si>
    <t>двосторонні</t>
  </si>
  <si>
    <t xml:space="preserve">Пружина металева А4, 8 мм </t>
  </si>
  <si>
    <t>Виготовлення візиток</t>
  </si>
  <si>
    <t>1-сторонні</t>
  </si>
  <si>
    <t>2-сторонні</t>
  </si>
  <si>
    <t>ч/б</t>
  </si>
  <si>
    <t>кольорові (зап. до 25%)</t>
  </si>
  <si>
    <t>кольорові (зап. понад 25%)</t>
  </si>
  <si>
    <t>1. Вартість дана за 96 шт.  (без вартості макету)</t>
  </si>
  <si>
    <t>Білий гладкий (250), Enco Glose (250)</t>
  </si>
  <si>
    <t>Splendor Gel (340), Льон 1-ст (250), Ангора (250), "Dalі" ас. (285),  "Macedonia" ас. (250)</t>
  </si>
  <si>
    <t>Сабіа (290),  CX Color #11 (250), Malmero ас. (250), Marina ас. (250)</t>
  </si>
  <si>
    <t>Ice Gold (300), Diabolo prisma (250), Stardreame ас. (285)</t>
  </si>
  <si>
    <t>Назва паперу</t>
  </si>
  <si>
    <t>3. Вартість 48 шт. - х0,7 вартості 96 шт.</t>
  </si>
  <si>
    <t>4. Термінові візитки за 15 хв. - націнка 50% (х1,5)</t>
  </si>
  <si>
    <t>5. Вартість євровізиток (85х55) - на 20% більше за звичайні (х1,2)</t>
  </si>
  <si>
    <t>Знижки на кількості: від 5 компл. - 5%, від 10 компл. - 10%, від 20 компл. - 15%</t>
  </si>
  <si>
    <t>К-сть копій (від))</t>
  </si>
  <si>
    <t>Вартість копії</t>
  </si>
  <si>
    <t>№ п/п</t>
  </si>
  <si>
    <t>Формат А4</t>
  </si>
  <si>
    <t>Формат А3</t>
  </si>
  <si>
    <t>1. При заповненні листа фарбою більше 25% вартість зростає на 25%</t>
  </si>
  <si>
    <t>Друк кольоровий на лазерному принтері А4, А3</t>
  </si>
  <si>
    <t>Друк чорно-білий на лазерному принтері А4, А3</t>
  </si>
  <si>
    <t>Обсяг друку</t>
  </si>
  <si>
    <t>1 - 10 шт.</t>
  </si>
  <si>
    <t>11 - 20 шт.</t>
  </si>
  <si>
    <t>21 - 50 шт.</t>
  </si>
  <si>
    <t>51 - 100 шт.</t>
  </si>
  <si>
    <t>100 - 200 шт.</t>
  </si>
  <si>
    <t>201 - 500 шт.</t>
  </si>
  <si>
    <t>понад 500 шт</t>
  </si>
  <si>
    <t>Спеціальна ціна</t>
  </si>
  <si>
    <t>-</t>
  </si>
  <si>
    <t>Формат А1</t>
  </si>
  <si>
    <t>Формат А2</t>
  </si>
  <si>
    <t>Брошурування в тверду палітурку</t>
  </si>
  <si>
    <t>Переплетення в тверду палітурку ттипу "ДИПЛОМ" (до 200 арк.)</t>
  </si>
  <si>
    <t>Розшивка або зшивка диплому</t>
  </si>
  <si>
    <t>Заміна каналу (без заміни обкладинок) або навпаки</t>
  </si>
  <si>
    <t>Брошурування пластиковою пружиною</t>
  </si>
  <si>
    <t>Кількість аркушів</t>
  </si>
  <si>
    <t>Діаметр пружини</t>
  </si>
  <si>
    <t>Вартість (робота + пружина) грн.</t>
  </si>
  <si>
    <t>до 25 арк.</t>
  </si>
  <si>
    <t>до 45 арк.</t>
  </si>
  <si>
    <t>до 70 арк.</t>
  </si>
  <si>
    <t>до 100 арк.</t>
  </si>
  <si>
    <t>до 125 арк.</t>
  </si>
  <si>
    <t>до 145 арк.</t>
  </si>
  <si>
    <t>до 165 арк.</t>
  </si>
  <si>
    <t>6 мм</t>
  </si>
  <si>
    <t>8 мм</t>
  </si>
  <si>
    <t>10 мм</t>
  </si>
  <si>
    <t>12 мм</t>
  </si>
  <si>
    <t>14 мм</t>
  </si>
  <si>
    <t>16 мм</t>
  </si>
  <si>
    <t>19 мм</t>
  </si>
  <si>
    <t>до 195 арк.</t>
  </si>
  <si>
    <t>до 220 арк.</t>
  </si>
  <si>
    <t>до 240 арк.</t>
  </si>
  <si>
    <t>до 280 арк.</t>
  </si>
  <si>
    <t>до 330 арк.</t>
  </si>
  <si>
    <t>до 390 арк.</t>
  </si>
  <si>
    <t>до 450 арк.</t>
  </si>
  <si>
    <t>22 мм</t>
  </si>
  <si>
    <t>25 мм</t>
  </si>
  <si>
    <t>28 мм</t>
  </si>
  <si>
    <t>32 мм</t>
  </si>
  <si>
    <t>38 мм</t>
  </si>
  <si>
    <t>45 мм</t>
  </si>
  <si>
    <t>51 мм</t>
  </si>
  <si>
    <t>*Вартіст брушурування пружиною не включає до себе вартість обкладинок</t>
  </si>
  <si>
    <t>Обкладинка А4 (плівка прозора, картон)……………….</t>
  </si>
  <si>
    <t>Обкладинка А3 (плівка прозора)……………...…………….</t>
  </si>
  <si>
    <t>грн.</t>
  </si>
  <si>
    <t>1. Вартість обкладинок:</t>
  </si>
  <si>
    <t>2. Внесення змін в брошуру (за 10 арк.)……………………………………………………………………….</t>
  </si>
  <si>
    <t>3. Брошурування термоклеєм фомат А5, товщина блоку 30 мм……………………………….</t>
  </si>
  <si>
    <t>3. Брошурування термоклеєм фомат А4, товщина блоку 30 мм……………………………….</t>
  </si>
  <si>
    <t>Інші послуги брошурування</t>
  </si>
  <si>
    <t>Степелювання вручну</t>
  </si>
  <si>
    <t>Дирокол (до 50 арк)</t>
  </si>
  <si>
    <t>Порізка (1 різ до 350 арк.)</t>
  </si>
  <si>
    <t>Листопідбірка (за 1 арк.)</t>
  </si>
  <si>
    <t xml:space="preserve">Товщина плівки </t>
  </si>
  <si>
    <t>100 мкм</t>
  </si>
  <si>
    <t>175 мкм</t>
  </si>
  <si>
    <t>250 мкм</t>
  </si>
  <si>
    <t>Фомат</t>
  </si>
  <si>
    <t>Формат А5</t>
  </si>
  <si>
    <t>Формат А6</t>
  </si>
  <si>
    <t>Знижки на кількості: 50-99 шт.- 5%, 100-199 шт. - 10%, від 200 шт.- 20%</t>
  </si>
  <si>
    <t>Канальне переплетення в тверду палітурку А4 альбомне (до 300 арк.)</t>
  </si>
  <si>
    <t>Канальне переплетення в тверду палітурку А5 (до 300 арк.)</t>
  </si>
  <si>
    <t>75х105 мм, або Візитка (65х95 мм)</t>
  </si>
  <si>
    <t>Формат А4 на папері:</t>
  </si>
  <si>
    <t>Формат А3 на папері:</t>
  </si>
  <si>
    <t>80 г/м2</t>
  </si>
  <si>
    <t>160 г/м2</t>
  </si>
  <si>
    <t>250 г/м2</t>
  </si>
  <si>
    <t>1…4</t>
  </si>
  <si>
    <t>5…19</t>
  </si>
  <si>
    <t>20…49</t>
  </si>
  <si>
    <t>50…99</t>
  </si>
  <si>
    <t>100…499</t>
  </si>
  <si>
    <t>500…</t>
  </si>
  <si>
    <t>Формат А0</t>
  </si>
  <si>
    <t>4,00 </t>
  </si>
  <si>
    <t>1,20 </t>
  </si>
  <si>
    <t>2,40 </t>
  </si>
  <si>
    <t>1…5 шт.</t>
  </si>
  <si>
    <t>6…20 шт.</t>
  </si>
  <si>
    <t>21…100 шт.</t>
  </si>
  <si>
    <t>101…500 шт.</t>
  </si>
  <si>
    <t>501…1000 шт.</t>
  </si>
  <si>
    <t>Формат А2 </t>
  </si>
  <si>
    <t>14,00 </t>
  </si>
  <si>
    <t>12,25 </t>
  </si>
  <si>
    <t>дог. </t>
  </si>
  <si>
    <t>дог.  </t>
  </si>
  <si>
    <t>Формат А0 </t>
  </si>
  <si>
    <t>дог.</t>
  </si>
  <si>
    <t>Широкоформатна ч/б лазерна копія А2-А0</t>
  </si>
  <si>
    <t>25,00 </t>
  </si>
  <si>
    <t>50,00 </t>
  </si>
  <si>
    <t>Широкоформатний кольоровий друк на плоттері А2</t>
  </si>
  <si>
    <t>Широкоформатний кольоровий друк на плоттері А1</t>
  </si>
  <si>
    <t>Широкоформатний кольоровий друк на плоттері А0</t>
  </si>
  <si>
    <t>  </t>
  </si>
  <si>
    <r>
      <t>500…</t>
    </r>
    <r>
      <rPr>
        <sz val="8"/>
        <color indexed="8"/>
        <rFont val="Calibri"/>
        <family val="2"/>
      </rPr>
      <t> </t>
    </r>
  </si>
  <si>
    <t>1001... шт.</t>
  </si>
  <si>
    <t>Сканування А4 ... А0</t>
  </si>
  <si>
    <t>Сканування А2 ч/б</t>
  </si>
  <si>
    <t>Сканування А2 кольорове</t>
  </si>
  <si>
    <t>Сканування А1 ч/б</t>
  </si>
  <si>
    <t>Сканування А1 кольорове</t>
  </si>
  <si>
    <t>Сканування А0 ч/б</t>
  </si>
  <si>
    <t>Сканування А0 кольорове</t>
  </si>
  <si>
    <t>Ч-б креслення (заповнення  до 7%) </t>
  </si>
  <si>
    <t>Кольорове креслення (зап.  до 7%) </t>
  </si>
  <si>
    <t>Кольорове креслення (зап.  до 25%) </t>
  </si>
  <si>
    <t>Кольор. креслення (зап.  понад 25%) </t>
  </si>
  <si>
    <r>
      <t>Ч-б креслення</t>
    </r>
    <r>
      <rPr>
        <b/>
        <sz val="8"/>
        <color indexed="8"/>
        <rFont val="Calibri"/>
        <family val="2"/>
      </rPr>
      <t> на ватмані 160 гр/м2</t>
    </r>
  </si>
  <si>
    <r>
      <t>1…4</t>
    </r>
    <r>
      <rPr>
        <sz val="8"/>
        <color indexed="8"/>
        <rFont val="Calibri"/>
        <family val="2"/>
      </rPr>
      <t> </t>
    </r>
  </si>
  <si>
    <r>
      <t>5…19</t>
    </r>
    <r>
      <rPr>
        <sz val="8"/>
        <color indexed="8"/>
        <rFont val="Calibri"/>
        <family val="2"/>
      </rPr>
      <t>  </t>
    </r>
  </si>
  <si>
    <r>
      <t>20…49</t>
    </r>
    <r>
      <rPr>
        <sz val="8"/>
        <color indexed="8"/>
        <rFont val="Calibri"/>
        <family val="2"/>
      </rPr>
      <t> </t>
    </r>
  </si>
  <si>
    <r>
      <t>50…99</t>
    </r>
    <r>
      <rPr>
        <sz val="8"/>
        <color indexed="8"/>
        <rFont val="Calibri"/>
        <family val="2"/>
      </rPr>
      <t> </t>
    </r>
  </si>
  <si>
    <r>
      <t>100…499</t>
    </r>
    <r>
      <rPr>
        <sz val="8"/>
        <color indexed="8"/>
        <rFont val="Calibri"/>
        <family val="2"/>
      </rPr>
      <t> </t>
    </r>
  </si>
  <si>
    <t>Сканування А4 </t>
  </si>
  <si>
    <t>Сканування А3 </t>
  </si>
  <si>
    <t>2,50 </t>
  </si>
  <si>
    <t>9,00 </t>
  </si>
  <si>
    <t>7,00 </t>
  </si>
  <si>
    <t>10,00 </t>
  </si>
  <si>
    <t>11,00 </t>
  </si>
  <si>
    <t>20,00 </t>
  </si>
  <si>
    <t>60,00 </t>
  </si>
  <si>
    <t>40,00 </t>
  </si>
  <si>
    <t>30,00 </t>
  </si>
  <si>
    <t>24,00 </t>
  </si>
  <si>
    <t>22,00 </t>
  </si>
  <si>
    <t>Канальне переплетення в тверду палітурку А4 (до 200 арк.)</t>
  </si>
  <si>
    <t>Канальне переплетення в тверду палітурку А4 (200...300 арк.)</t>
  </si>
  <si>
    <t>2. Вартість виготовлення макету візитки - від 50 грн.</t>
  </si>
  <si>
    <t>Брошурування металевою пружиною</t>
  </si>
  <si>
    <t xml:space="preserve">Пружина металева А4, 11 мм </t>
  </si>
  <si>
    <t xml:space="preserve">Пружина металева А4, 14 мм </t>
  </si>
  <si>
    <t>Ламінування конветне  (до А3)</t>
  </si>
  <si>
    <r>
      <rPr>
        <b/>
        <sz val="9"/>
        <color indexed="8"/>
        <rFont val="Calibri"/>
        <family val="2"/>
      </rPr>
      <t>Наша адреса:</t>
    </r>
    <r>
      <rPr>
        <sz val="9"/>
        <color indexed="8"/>
        <rFont val="Calibri"/>
        <family val="2"/>
      </rPr>
      <t xml:space="preserve"> м. Київ, вул. Богдана Гаврилишина (колишня В. Василевської) 16</t>
    </r>
  </si>
  <si>
    <r>
      <t>Наші телефони:</t>
    </r>
    <r>
      <rPr>
        <sz val="9"/>
        <color indexed="8"/>
        <rFont val="Calibri"/>
        <family val="2"/>
      </rPr>
      <t xml:space="preserve"> (044) 338-16-61, (063) 811-54-49, (050) 418-65-62 (Viber), </t>
    </r>
  </si>
  <si>
    <r>
      <t>Поштова скринька:</t>
    </r>
    <r>
      <rPr>
        <sz val="9"/>
        <color indexed="8"/>
        <rFont val="Calibri"/>
        <family val="2"/>
      </rPr>
      <t xml:space="preserve"> 30kapry@ukr.net</t>
    </r>
  </si>
  <si>
    <r>
      <t>Наші сайт:</t>
    </r>
    <r>
      <rPr>
        <sz val="9"/>
        <color indexed="8"/>
        <rFont val="Calibri"/>
        <family val="2"/>
      </rPr>
      <t xml:space="preserve"> kapry.com.ua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</si>
</sst>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2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33" borderId="11" xfId="0" applyFont="1" applyFill="1" applyBorder="1" applyAlignment="1">
      <alignment vertical="center"/>
    </xf>
    <xf numFmtId="2" fontId="40" fillId="0" borderId="10" xfId="0" applyNumberFormat="1" applyFont="1" applyBorder="1" applyAlignment="1">
      <alignment horizontal="center"/>
    </xf>
    <xf numFmtId="0" fontId="40" fillId="33" borderId="10" xfId="0" applyFont="1" applyFill="1" applyBorder="1" applyAlignment="1">
      <alignment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2" fontId="40" fillId="0" borderId="0" xfId="0" applyNumberFormat="1" applyFont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T32" sqref="T32"/>
    </sheetView>
  </sheetViews>
  <sheetFormatPr defaultColWidth="9.140625" defaultRowHeight="15"/>
  <cols>
    <col min="1" max="1" width="6.28125" style="0" customWidth="1"/>
    <col min="2" max="2" width="16.421875" style="0" customWidth="1"/>
    <col min="3" max="3" width="6.8515625" style="0" customWidth="1"/>
    <col min="4" max="5" width="7.57421875" style="0" customWidth="1"/>
    <col min="6" max="6" width="6.8515625" style="0" customWidth="1"/>
    <col min="7" max="7" width="8.00390625" style="0" customWidth="1"/>
    <col min="8" max="9" width="7.57421875" style="0" customWidth="1"/>
    <col min="10" max="16" width="9.421875" style="0" customWidth="1"/>
  </cols>
  <sheetData>
    <row r="1" spans="1:16" ht="21.75" thickBot="1">
      <c r="A1" s="45" t="s">
        <v>11</v>
      </c>
      <c r="B1" s="46"/>
      <c r="C1" s="46"/>
      <c r="D1" s="46"/>
      <c r="E1" s="46"/>
      <c r="F1" s="46"/>
      <c r="G1" s="46"/>
      <c r="H1" s="47"/>
      <c r="J1" s="45" t="s">
        <v>3</v>
      </c>
      <c r="K1" s="46"/>
      <c r="L1" s="46"/>
      <c r="M1" s="46"/>
      <c r="N1" s="46"/>
      <c r="O1" s="46"/>
      <c r="P1" s="47"/>
    </row>
    <row r="2" spans="10:16" s="4" customFormat="1" ht="12.75" customHeight="1">
      <c r="J2" s="55" t="s">
        <v>30</v>
      </c>
      <c r="K2" s="55"/>
      <c r="L2" s="55"/>
      <c r="M2" s="55"/>
      <c r="N2" s="55"/>
      <c r="O2" s="55"/>
      <c r="P2" s="55"/>
    </row>
    <row r="3" spans="10:16" s="4" customFormat="1" ht="11.25" customHeight="1">
      <c r="J3" s="38" t="s">
        <v>27</v>
      </c>
      <c r="K3" s="32" t="s">
        <v>4</v>
      </c>
      <c r="L3" s="32"/>
      <c r="M3" s="32"/>
      <c r="N3" s="32"/>
      <c r="O3" s="32"/>
      <c r="P3" s="32"/>
    </row>
    <row r="4" spans="1:16" s="4" customFormat="1" ht="11.25" customHeight="1">
      <c r="A4" s="32" t="s">
        <v>29</v>
      </c>
      <c r="B4" s="32" t="s">
        <v>22</v>
      </c>
      <c r="C4" s="33" t="s">
        <v>12</v>
      </c>
      <c r="D4" s="33"/>
      <c r="E4" s="33"/>
      <c r="F4" s="33" t="s">
        <v>13</v>
      </c>
      <c r="G4" s="33"/>
      <c r="H4" s="33"/>
      <c r="J4" s="39"/>
      <c r="K4" s="41" t="s">
        <v>5</v>
      </c>
      <c r="L4" s="42"/>
      <c r="M4" s="32" t="s">
        <v>7</v>
      </c>
      <c r="N4" s="32"/>
      <c r="O4" s="32"/>
      <c r="P4" s="32"/>
    </row>
    <row r="5" spans="1:16" s="4" customFormat="1" ht="11.25" customHeight="1">
      <c r="A5" s="32"/>
      <c r="B5" s="32"/>
      <c r="C5" s="33" t="s">
        <v>14</v>
      </c>
      <c r="D5" s="35" t="s">
        <v>15</v>
      </c>
      <c r="E5" s="35" t="s">
        <v>16</v>
      </c>
      <c r="F5" s="37" t="s">
        <v>14</v>
      </c>
      <c r="G5" s="35" t="s">
        <v>15</v>
      </c>
      <c r="H5" s="35" t="s">
        <v>16</v>
      </c>
      <c r="J5" s="39"/>
      <c r="K5" s="43"/>
      <c r="L5" s="44"/>
      <c r="M5" s="32" t="s">
        <v>8</v>
      </c>
      <c r="N5" s="32"/>
      <c r="O5" s="32" t="s">
        <v>9</v>
      </c>
      <c r="P5" s="32"/>
    </row>
    <row r="6" spans="1:16" s="4" customFormat="1" ht="11.25" customHeight="1">
      <c r="A6" s="32"/>
      <c r="B6" s="32"/>
      <c r="C6" s="33"/>
      <c r="D6" s="35"/>
      <c r="E6" s="35"/>
      <c r="F6" s="37"/>
      <c r="G6" s="35"/>
      <c r="H6" s="35"/>
      <c r="J6" s="40"/>
      <c r="K6" s="6" t="s">
        <v>28</v>
      </c>
      <c r="L6" s="5" t="s">
        <v>6</v>
      </c>
      <c r="M6" s="6" t="s">
        <v>28</v>
      </c>
      <c r="N6" s="5" t="s">
        <v>6</v>
      </c>
      <c r="O6" s="6" t="s">
        <v>28</v>
      </c>
      <c r="P6" s="5" t="s">
        <v>6</v>
      </c>
    </row>
    <row r="7" spans="1:16" s="4" customFormat="1" ht="11.25" customHeight="1">
      <c r="A7" s="32"/>
      <c r="B7" s="32"/>
      <c r="C7" s="33"/>
      <c r="D7" s="35"/>
      <c r="E7" s="35"/>
      <c r="F7" s="37"/>
      <c r="G7" s="35"/>
      <c r="H7" s="35"/>
      <c r="J7" s="7">
        <v>100</v>
      </c>
      <c r="K7" s="8">
        <v>0.2</v>
      </c>
      <c r="L7" s="10">
        <f>J7*K7</f>
        <v>20</v>
      </c>
      <c r="M7" s="8">
        <f>K7+240/500</f>
        <v>0.6799999999999999</v>
      </c>
      <c r="N7" s="10">
        <f>M7*J7</f>
        <v>68</v>
      </c>
      <c r="O7" s="8">
        <f>K7*2+240/500</f>
        <v>0.88</v>
      </c>
      <c r="P7" s="10">
        <f aca="true" t="shared" si="0" ref="P7:P23">N7+L7</f>
        <v>88</v>
      </c>
    </row>
    <row r="8" spans="1:16" s="4" customFormat="1" ht="11.25" customHeight="1">
      <c r="A8" s="33">
        <v>1</v>
      </c>
      <c r="B8" s="36" t="s">
        <v>18</v>
      </c>
      <c r="C8" s="34">
        <v>110</v>
      </c>
      <c r="D8" s="34">
        <v>125</v>
      </c>
      <c r="E8" s="34">
        <v>140</v>
      </c>
      <c r="F8" s="34">
        <v>140</v>
      </c>
      <c r="G8" s="34">
        <v>170</v>
      </c>
      <c r="H8" s="34">
        <v>200</v>
      </c>
      <c r="J8" s="7">
        <v>150</v>
      </c>
      <c r="K8" s="8">
        <v>0.18</v>
      </c>
      <c r="L8" s="10">
        <f aca="true" t="shared" si="1" ref="L8:L23">J8*K8</f>
        <v>27</v>
      </c>
      <c r="M8" s="8">
        <f aca="true" t="shared" si="2" ref="M8:M23">K8+240/500</f>
        <v>0.6599999999999999</v>
      </c>
      <c r="N8" s="10">
        <f aca="true" t="shared" si="3" ref="N8:N23">M8*J8</f>
        <v>98.99999999999999</v>
      </c>
      <c r="O8" s="8">
        <f aca="true" t="shared" si="4" ref="O8:O23">K8*2+240/500</f>
        <v>0.84</v>
      </c>
      <c r="P8" s="10">
        <f t="shared" si="0"/>
        <v>125.99999999999999</v>
      </c>
    </row>
    <row r="9" spans="1:16" s="4" customFormat="1" ht="11.25" customHeight="1">
      <c r="A9" s="33"/>
      <c r="B9" s="36"/>
      <c r="C9" s="34"/>
      <c r="D9" s="34"/>
      <c r="E9" s="34"/>
      <c r="F9" s="34"/>
      <c r="G9" s="34"/>
      <c r="H9" s="34"/>
      <c r="J9" s="7">
        <v>200</v>
      </c>
      <c r="K9" s="8">
        <v>0.16</v>
      </c>
      <c r="L9" s="10">
        <f t="shared" si="1"/>
        <v>32</v>
      </c>
      <c r="M9" s="8">
        <f t="shared" si="2"/>
        <v>0.64</v>
      </c>
      <c r="N9" s="10">
        <f t="shared" si="3"/>
        <v>128</v>
      </c>
      <c r="O9" s="8">
        <f t="shared" si="4"/>
        <v>0.8</v>
      </c>
      <c r="P9" s="10">
        <f t="shared" si="0"/>
        <v>160</v>
      </c>
    </row>
    <row r="10" spans="1:16" s="4" customFormat="1" ht="11.25" customHeight="1">
      <c r="A10" s="33">
        <v>2</v>
      </c>
      <c r="B10" s="36" t="s">
        <v>19</v>
      </c>
      <c r="C10" s="34">
        <f>C8+30</f>
        <v>140</v>
      </c>
      <c r="D10" s="34">
        <f>D8+30</f>
        <v>155</v>
      </c>
      <c r="E10" s="34">
        <f>E8+30</f>
        <v>170</v>
      </c>
      <c r="F10" s="34">
        <f>F8+30</f>
        <v>170</v>
      </c>
      <c r="G10" s="34">
        <f>G8+30</f>
        <v>200</v>
      </c>
      <c r="H10" s="34">
        <f>H8+30</f>
        <v>230</v>
      </c>
      <c r="J10" s="7">
        <v>250</v>
      </c>
      <c r="K10" s="8">
        <v>0.14</v>
      </c>
      <c r="L10" s="10">
        <f t="shared" si="1"/>
        <v>35</v>
      </c>
      <c r="M10" s="8">
        <f t="shared" si="2"/>
        <v>0.62</v>
      </c>
      <c r="N10" s="10">
        <f t="shared" si="3"/>
        <v>155</v>
      </c>
      <c r="O10" s="8">
        <f t="shared" si="4"/>
        <v>0.76</v>
      </c>
      <c r="P10" s="10">
        <f t="shared" si="0"/>
        <v>190</v>
      </c>
    </row>
    <row r="11" spans="1:16" s="4" customFormat="1" ht="11.25" customHeight="1">
      <c r="A11" s="33"/>
      <c r="B11" s="36"/>
      <c r="C11" s="34"/>
      <c r="D11" s="34"/>
      <c r="E11" s="34"/>
      <c r="F11" s="34"/>
      <c r="G11" s="34"/>
      <c r="H11" s="34"/>
      <c r="J11" s="7">
        <v>300</v>
      </c>
      <c r="K11" s="8">
        <v>0.125</v>
      </c>
      <c r="L11" s="10">
        <f t="shared" si="1"/>
        <v>37.5</v>
      </c>
      <c r="M11" s="8">
        <f t="shared" si="2"/>
        <v>0.605</v>
      </c>
      <c r="N11" s="10">
        <f t="shared" si="3"/>
        <v>181.5</v>
      </c>
      <c r="O11" s="8">
        <f t="shared" si="4"/>
        <v>0.73</v>
      </c>
      <c r="P11" s="10">
        <f t="shared" si="0"/>
        <v>219</v>
      </c>
    </row>
    <row r="12" spans="1:16" s="4" customFormat="1" ht="11.25" customHeight="1">
      <c r="A12" s="33"/>
      <c r="B12" s="36"/>
      <c r="C12" s="34"/>
      <c r="D12" s="34"/>
      <c r="E12" s="34"/>
      <c r="F12" s="34"/>
      <c r="G12" s="34"/>
      <c r="H12" s="34"/>
      <c r="J12" s="7">
        <v>350</v>
      </c>
      <c r="K12" s="8">
        <v>0.11</v>
      </c>
      <c r="L12" s="10">
        <f t="shared" si="1"/>
        <v>38.5</v>
      </c>
      <c r="M12" s="8">
        <f t="shared" si="2"/>
        <v>0.59</v>
      </c>
      <c r="N12" s="10">
        <f t="shared" si="3"/>
        <v>206.5</v>
      </c>
      <c r="O12" s="8">
        <f t="shared" si="4"/>
        <v>0.7</v>
      </c>
      <c r="P12" s="10">
        <f t="shared" si="0"/>
        <v>245</v>
      </c>
    </row>
    <row r="13" spans="1:16" s="4" customFormat="1" ht="11.25" customHeight="1">
      <c r="A13" s="33"/>
      <c r="B13" s="36"/>
      <c r="C13" s="34"/>
      <c r="D13" s="34"/>
      <c r="E13" s="34"/>
      <c r="F13" s="34"/>
      <c r="G13" s="34"/>
      <c r="H13" s="34"/>
      <c r="J13" s="7">
        <v>400</v>
      </c>
      <c r="K13" s="8">
        <v>0.1</v>
      </c>
      <c r="L13" s="10">
        <f t="shared" si="1"/>
        <v>40</v>
      </c>
      <c r="M13" s="8">
        <f t="shared" si="2"/>
        <v>0.58</v>
      </c>
      <c r="N13" s="10">
        <f t="shared" si="3"/>
        <v>231.99999999999997</v>
      </c>
      <c r="O13" s="8">
        <f t="shared" si="4"/>
        <v>0.6799999999999999</v>
      </c>
      <c r="P13" s="10">
        <f t="shared" si="0"/>
        <v>272</v>
      </c>
    </row>
    <row r="14" spans="1:16" s="4" customFormat="1" ht="11.25" customHeight="1">
      <c r="A14" s="33">
        <v>3</v>
      </c>
      <c r="B14" s="36" t="s">
        <v>20</v>
      </c>
      <c r="C14" s="34">
        <f>C8+60</f>
        <v>170</v>
      </c>
      <c r="D14" s="34">
        <f>D8+60</f>
        <v>185</v>
      </c>
      <c r="E14" s="34">
        <f>E8+60</f>
        <v>200</v>
      </c>
      <c r="F14" s="34">
        <f>F8+60</f>
        <v>200</v>
      </c>
      <c r="G14" s="34">
        <f>G8+60</f>
        <v>230</v>
      </c>
      <c r="H14" s="34">
        <f>H8+60</f>
        <v>260</v>
      </c>
      <c r="J14" s="7">
        <v>500</v>
      </c>
      <c r="K14" s="8">
        <v>0.09</v>
      </c>
      <c r="L14" s="10">
        <f t="shared" si="1"/>
        <v>45</v>
      </c>
      <c r="M14" s="8">
        <f t="shared" si="2"/>
        <v>0.57</v>
      </c>
      <c r="N14" s="10">
        <f t="shared" si="3"/>
        <v>285</v>
      </c>
      <c r="O14" s="8">
        <f t="shared" si="4"/>
        <v>0.6599999999999999</v>
      </c>
      <c r="P14" s="10">
        <f t="shared" si="0"/>
        <v>330</v>
      </c>
    </row>
    <row r="15" spans="1:16" s="4" customFormat="1" ht="11.25" customHeight="1">
      <c r="A15" s="33"/>
      <c r="B15" s="36"/>
      <c r="C15" s="34"/>
      <c r="D15" s="34"/>
      <c r="E15" s="34"/>
      <c r="F15" s="34"/>
      <c r="G15" s="34"/>
      <c r="H15" s="34"/>
      <c r="J15" s="7">
        <v>600</v>
      </c>
      <c r="K15" s="8">
        <v>0.085</v>
      </c>
      <c r="L15" s="10">
        <f t="shared" si="1"/>
        <v>51.00000000000001</v>
      </c>
      <c r="M15" s="8">
        <f t="shared" si="2"/>
        <v>0.565</v>
      </c>
      <c r="N15" s="10">
        <f t="shared" si="3"/>
        <v>338.99999999999994</v>
      </c>
      <c r="O15" s="8">
        <f t="shared" si="4"/>
        <v>0.65</v>
      </c>
      <c r="P15" s="10">
        <f t="shared" si="0"/>
        <v>389.99999999999994</v>
      </c>
    </row>
    <row r="16" spans="1:16" s="4" customFormat="1" ht="11.25" customHeight="1">
      <c r="A16" s="33"/>
      <c r="B16" s="36"/>
      <c r="C16" s="34"/>
      <c r="D16" s="34"/>
      <c r="E16" s="34"/>
      <c r="F16" s="34"/>
      <c r="G16" s="34"/>
      <c r="H16" s="34"/>
      <c r="J16" s="7">
        <v>800</v>
      </c>
      <c r="K16" s="8">
        <v>0.083</v>
      </c>
      <c r="L16" s="10">
        <f t="shared" si="1"/>
        <v>66.4</v>
      </c>
      <c r="M16" s="8">
        <f t="shared" si="2"/>
        <v>0.563</v>
      </c>
      <c r="N16" s="10">
        <f t="shared" si="3"/>
        <v>450.4</v>
      </c>
      <c r="O16" s="8">
        <f t="shared" si="4"/>
        <v>0.646</v>
      </c>
      <c r="P16" s="10">
        <f t="shared" si="0"/>
        <v>516.8</v>
      </c>
    </row>
    <row r="17" spans="1:16" s="4" customFormat="1" ht="11.25" customHeight="1">
      <c r="A17" s="33">
        <v>4</v>
      </c>
      <c r="B17" s="36" t="s">
        <v>21</v>
      </c>
      <c r="C17" s="34">
        <f>C8+110</f>
        <v>220</v>
      </c>
      <c r="D17" s="34">
        <f>D8+110</f>
        <v>235</v>
      </c>
      <c r="E17" s="34">
        <f>E8+110</f>
        <v>250</v>
      </c>
      <c r="F17" s="34">
        <f>F8+110</f>
        <v>250</v>
      </c>
      <c r="G17" s="34">
        <f>G8+110</f>
        <v>280</v>
      </c>
      <c r="H17" s="34">
        <f>H8+110</f>
        <v>310</v>
      </c>
      <c r="J17" s="7">
        <v>1000</v>
      </c>
      <c r="K17" s="8">
        <v>0.08</v>
      </c>
      <c r="L17" s="10">
        <f t="shared" si="1"/>
        <v>80</v>
      </c>
      <c r="M17" s="8">
        <f t="shared" si="2"/>
        <v>0.5599999999999999</v>
      </c>
      <c r="N17" s="10">
        <f t="shared" si="3"/>
        <v>559.9999999999999</v>
      </c>
      <c r="O17" s="8">
        <f t="shared" si="4"/>
        <v>0.64</v>
      </c>
      <c r="P17" s="10">
        <f t="shared" si="0"/>
        <v>639.9999999999999</v>
      </c>
    </row>
    <row r="18" spans="1:16" s="4" customFormat="1" ht="11.25" customHeight="1">
      <c r="A18" s="33"/>
      <c r="B18" s="36"/>
      <c r="C18" s="34"/>
      <c r="D18" s="34"/>
      <c r="E18" s="34"/>
      <c r="F18" s="34"/>
      <c r="G18" s="34"/>
      <c r="H18" s="34"/>
      <c r="J18" s="7">
        <v>1200</v>
      </c>
      <c r="K18" s="8">
        <v>0.079</v>
      </c>
      <c r="L18" s="10">
        <f t="shared" si="1"/>
        <v>94.8</v>
      </c>
      <c r="M18" s="8">
        <f t="shared" si="2"/>
        <v>0.5589999999999999</v>
      </c>
      <c r="N18" s="10">
        <f t="shared" si="3"/>
        <v>670.8</v>
      </c>
      <c r="O18" s="8">
        <f t="shared" si="4"/>
        <v>0.638</v>
      </c>
      <c r="P18" s="10">
        <f t="shared" si="0"/>
        <v>765.5999999999999</v>
      </c>
    </row>
    <row r="19" spans="1:16" s="4" customFormat="1" ht="11.25" customHeight="1">
      <c r="A19" s="33"/>
      <c r="B19" s="36"/>
      <c r="C19" s="34"/>
      <c r="D19" s="34"/>
      <c r="E19" s="34"/>
      <c r="F19" s="34"/>
      <c r="G19" s="34"/>
      <c r="H19" s="34"/>
      <c r="J19" s="7">
        <v>1400</v>
      </c>
      <c r="K19" s="8">
        <v>0.078</v>
      </c>
      <c r="L19" s="10">
        <f t="shared" si="1"/>
        <v>109.2</v>
      </c>
      <c r="M19" s="8">
        <f t="shared" si="2"/>
        <v>0.5579999999999999</v>
      </c>
      <c r="N19" s="10">
        <f t="shared" si="3"/>
        <v>781.1999999999999</v>
      </c>
      <c r="O19" s="8">
        <f t="shared" si="4"/>
        <v>0.636</v>
      </c>
      <c r="P19" s="10">
        <f t="shared" si="0"/>
        <v>890.4</v>
      </c>
    </row>
    <row r="20" spans="10:16" s="4" customFormat="1" ht="11.25" customHeight="1">
      <c r="J20" s="7">
        <v>1600</v>
      </c>
      <c r="K20" s="8">
        <v>0.077</v>
      </c>
      <c r="L20" s="10">
        <f t="shared" si="1"/>
        <v>123.2</v>
      </c>
      <c r="M20" s="8">
        <f t="shared" si="2"/>
        <v>0.5569999999999999</v>
      </c>
      <c r="N20" s="10">
        <f t="shared" si="3"/>
        <v>891.1999999999999</v>
      </c>
      <c r="O20" s="8">
        <f t="shared" si="4"/>
        <v>0.634</v>
      </c>
      <c r="P20" s="10">
        <f t="shared" si="0"/>
        <v>1014.4</v>
      </c>
    </row>
    <row r="21" spans="1:16" s="4" customFormat="1" ht="11.25" customHeight="1">
      <c r="A21" s="4" t="s">
        <v>17</v>
      </c>
      <c r="J21" s="7">
        <v>1800</v>
      </c>
      <c r="K21" s="8">
        <v>0.076</v>
      </c>
      <c r="L21" s="10">
        <f t="shared" si="1"/>
        <v>136.79999999999998</v>
      </c>
      <c r="M21" s="8">
        <f t="shared" si="2"/>
        <v>0.5559999999999999</v>
      </c>
      <c r="N21" s="10">
        <f t="shared" si="3"/>
        <v>1000.7999999999998</v>
      </c>
      <c r="O21" s="8">
        <f t="shared" si="4"/>
        <v>0.632</v>
      </c>
      <c r="P21" s="10">
        <f t="shared" si="0"/>
        <v>1137.6</v>
      </c>
    </row>
    <row r="22" spans="1:16" s="4" customFormat="1" ht="11.25" customHeight="1">
      <c r="A22" s="4" t="s">
        <v>175</v>
      </c>
      <c r="J22" s="7">
        <v>2000</v>
      </c>
      <c r="K22" s="8">
        <v>0.075</v>
      </c>
      <c r="L22" s="10">
        <f t="shared" si="1"/>
        <v>150</v>
      </c>
      <c r="M22" s="8">
        <f t="shared" si="2"/>
        <v>0.5549999999999999</v>
      </c>
      <c r="N22" s="10">
        <f t="shared" si="3"/>
        <v>1109.9999999999998</v>
      </c>
      <c r="O22" s="8">
        <f t="shared" si="4"/>
        <v>0.63</v>
      </c>
      <c r="P22" s="10">
        <f t="shared" si="0"/>
        <v>1259.9999999999998</v>
      </c>
    </row>
    <row r="23" spans="1:16" s="4" customFormat="1" ht="11.25" customHeight="1">
      <c r="A23" s="4" t="s">
        <v>23</v>
      </c>
      <c r="J23" s="7">
        <v>4000</v>
      </c>
      <c r="K23" s="8">
        <v>0.07</v>
      </c>
      <c r="L23" s="10">
        <f t="shared" si="1"/>
        <v>280</v>
      </c>
      <c r="M23" s="8">
        <f t="shared" si="2"/>
        <v>0.55</v>
      </c>
      <c r="N23" s="10">
        <f t="shared" si="3"/>
        <v>2200</v>
      </c>
      <c r="O23" s="8">
        <f t="shared" si="4"/>
        <v>0.62</v>
      </c>
      <c r="P23" s="10">
        <f t="shared" si="0"/>
        <v>2480</v>
      </c>
    </row>
    <row r="24" spans="1:16" s="4" customFormat="1" ht="13.5" customHeight="1">
      <c r="A24" s="4" t="s">
        <v>24</v>
      </c>
      <c r="J24" s="55" t="s">
        <v>31</v>
      </c>
      <c r="K24" s="55"/>
      <c r="L24" s="55"/>
      <c r="M24" s="55"/>
      <c r="N24" s="55"/>
      <c r="O24" s="55"/>
      <c r="P24" s="55"/>
    </row>
    <row r="25" spans="1:16" s="4" customFormat="1" ht="11.25" customHeight="1">
      <c r="A25" s="4" t="s">
        <v>25</v>
      </c>
      <c r="J25" s="38" t="s">
        <v>27</v>
      </c>
      <c r="K25" s="52" t="s">
        <v>4</v>
      </c>
      <c r="L25" s="53"/>
      <c r="M25" s="53"/>
      <c r="N25" s="53"/>
      <c r="O25" s="53"/>
      <c r="P25" s="54"/>
    </row>
    <row r="26" spans="10:16" s="4" customFormat="1" ht="11.25" customHeight="1">
      <c r="J26" s="39"/>
      <c r="K26" s="41" t="s">
        <v>5</v>
      </c>
      <c r="L26" s="42"/>
      <c r="M26" s="52" t="s">
        <v>7</v>
      </c>
      <c r="N26" s="53"/>
      <c r="O26" s="53"/>
      <c r="P26" s="54"/>
    </row>
    <row r="27" spans="1:16" s="4" customFormat="1" ht="11.25" customHeight="1">
      <c r="A27" s="48" t="s">
        <v>26</v>
      </c>
      <c r="B27" s="48"/>
      <c r="C27" s="48"/>
      <c r="D27" s="48"/>
      <c r="E27" s="48"/>
      <c r="F27" s="48"/>
      <c r="G27" s="48"/>
      <c r="H27" s="48"/>
      <c r="J27" s="39"/>
      <c r="K27" s="43"/>
      <c r="L27" s="44"/>
      <c r="M27" s="52" t="s">
        <v>8</v>
      </c>
      <c r="N27" s="54"/>
      <c r="O27" s="52" t="s">
        <v>9</v>
      </c>
      <c r="P27" s="54"/>
    </row>
    <row r="28" spans="10:16" s="4" customFormat="1" ht="11.25" customHeight="1" thickBot="1">
      <c r="J28" s="40"/>
      <c r="K28" s="6" t="s">
        <v>28</v>
      </c>
      <c r="L28" s="5" t="s">
        <v>6</v>
      </c>
      <c r="M28" s="6" t="s">
        <v>28</v>
      </c>
      <c r="N28" s="5" t="s">
        <v>6</v>
      </c>
      <c r="O28" s="6" t="s">
        <v>28</v>
      </c>
      <c r="P28" s="5" t="s">
        <v>6</v>
      </c>
    </row>
    <row r="29" spans="1:16" s="4" customFormat="1" ht="11.25" customHeight="1" thickBot="1">
      <c r="A29" s="27" t="s">
        <v>179</v>
      </c>
      <c r="B29" s="28"/>
      <c r="C29" s="28"/>
      <c r="D29" s="28"/>
      <c r="E29" s="28"/>
      <c r="F29" s="28"/>
      <c r="G29" s="28"/>
      <c r="H29" s="29"/>
      <c r="J29" s="7">
        <f>J7/2</f>
        <v>50</v>
      </c>
      <c r="K29" s="8">
        <f>K7*2</f>
        <v>0.4</v>
      </c>
      <c r="L29" s="10">
        <f>J29*K29</f>
        <v>20</v>
      </c>
      <c r="M29" s="8">
        <f>K29+240*2/500</f>
        <v>1.3599999999999999</v>
      </c>
      <c r="N29" s="10">
        <f>M29*J29</f>
        <v>68</v>
      </c>
      <c r="O29" s="8">
        <f>K29*2+240*2/500</f>
        <v>1.76</v>
      </c>
      <c r="P29" s="10">
        <f aca="true" t="shared" si="5" ref="P29:P44">N29+L29</f>
        <v>88</v>
      </c>
    </row>
    <row r="30" spans="1:16" s="4" customFormat="1" ht="11.25" customHeight="1">
      <c r="A30" s="30" t="s">
        <v>100</v>
      </c>
      <c r="B30" s="30"/>
      <c r="C30" s="30"/>
      <c r="D30" s="30"/>
      <c r="E30" s="30"/>
      <c r="F30" s="49" t="s">
        <v>96</v>
      </c>
      <c r="G30" s="50"/>
      <c r="H30" s="51"/>
      <c r="J30" s="7">
        <f aca="true" t="shared" si="6" ref="J30:J45">J8/2</f>
        <v>75</v>
      </c>
      <c r="K30" s="8">
        <f aca="true" t="shared" si="7" ref="K30:K45">K8*2</f>
        <v>0.36</v>
      </c>
      <c r="L30" s="10">
        <f aca="true" t="shared" si="8" ref="L30:L45">J30*K30</f>
        <v>27</v>
      </c>
      <c r="M30" s="8">
        <f aca="true" t="shared" si="9" ref="M30:M45">K30+240*2/500</f>
        <v>1.3199999999999998</v>
      </c>
      <c r="N30" s="10">
        <f aca="true" t="shared" si="10" ref="N30:N45">M30*J30</f>
        <v>98.99999999999999</v>
      </c>
      <c r="O30" s="8">
        <f aca="true" t="shared" si="11" ref="O30:O45">K30*2+240*2/500</f>
        <v>1.68</v>
      </c>
      <c r="P30" s="10">
        <f t="shared" si="5"/>
        <v>125.99999999999999</v>
      </c>
    </row>
    <row r="31" spans="1:16" s="4" customFormat="1" ht="11.25" customHeight="1">
      <c r="A31" s="31"/>
      <c r="B31" s="31"/>
      <c r="C31" s="31"/>
      <c r="D31" s="31"/>
      <c r="E31" s="31"/>
      <c r="F31" s="11" t="s">
        <v>97</v>
      </c>
      <c r="G31" s="11" t="s">
        <v>98</v>
      </c>
      <c r="H31" s="11" t="s">
        <v>99</v>
      </c>
      <c r="J31" s="7">
        <f t="shared" si="6"/>
        <v>100</v>
      </c>
      <c r="K31" s="8">
        <f t="shared" si="7"/>
        <v>0.32</v>
      </c>
      <c r="L31" s="10">
        <f t="shared" si="8"/>
        <v>32</v>
      </c>
      <c r="M31" s="8">
        <f t="shared" si="9"/>
        <v>1.28</v>
      </c>
      <c r="N31" s="10">
        <f t="shared" si="10"/>
        <v>128</v>
      </c>
      <c r="O31" s="8">
        <f t="shared" si="11"/>
        <v>1.6</v>
      </c>
      <c r="P31" s="10">
        <f t="shared" si="5"/>
        <v>160</v>
      </c>
    </row>
    <row r="32" spans="1:16" s="4" customFormat="1" ht="11.25" customHeight="1">
      <c r="A32" s="31" t="s">
        <v>31</v>
      </c>
      <c r="B32" s="31"/>
      <c r="C32" s="31"/>
      <c r="D32" s="31"/>
      <c r="E32" s="31"/>
      <c r="F32" s="9">
        <v>40</v>
      </c>
      <c r="G32" s="9" t="s">
        <v>44</v>
      </c>
      <c r="H32" s="9">
        <v>60</v>
      </c>
      <c r="J32" s="7">
        <f t="shared" si="6"/>
        <v>125</v>
      </c>
      <c r="K32" s="8">
        <f t="shared" si="7"/>
        <v>0.28</v>
      </c>
      <c r="L32" s="10">
        <f t="shared" si="8"/>
        <v>35</v>
      </c>
      <c r="M32" s="8">
        <f t="shared" si="9"/>
        <v>1.24</v>
      </c>
      <c r="N32" s="10">
        <f t="shared" si="10"/>
        <v>155</v>
      </c>
      <c r="O32" s="8">
        <f t="shared" si="11"/>
        <v>1.52</v>
      </c>
      <c r="P32" s="10">
        <f t="shared" si="5"/>
        <v>190</v>
      </c>
    </row>
    <row r="33" spans="1:16" s="4" customFormat="1" ht="11.25" customHeight="1">
      <c r="A33" s="31" t="s">
        <v>30</v>
      </c>
      <c r="B33" s="31"/>
      <c r="C33" s="31"/>
      <c r="D33" s="31"/>
      <c r="E33" s="31"/>
      <c r="F33" s="9">
        <v>20</v>
      </c>
      <c r="G33" s="9">
        <v>25</v>
      </c>
      <c r="H33" s="9">
        <v>30</v>
      </c>
      <c r="J33" s="7">
        <f t="shared" si="6"/>
        <v>150</v>
      </c>
      <c r="K33" s="8">
        <f t="shared" si="7"/>
        <v>0.25</v>
      </c>
      <c r="L33" s="10">
        <f t="shared" si="8"/>
        <v>37.5</v>
      </c>
      <c r="M33" s="8">
        <f t="shared" si="9"/>
        <v>1.21</v>
      </c>
      <c r="N33" s="10">
        <f t="shared" si="10"/>
        <v>181.5</v>
      </c>
      <c r="O33" s="8">
        <f t="shared" si="11"/>
        <v>1.46</v>
      </c>
      <c r="P33" s="10">
        <f t="shared" si="5"/>
        <v>219</v>
      </c>
    </row>
    <row r="34" spans="1:16" s="4" customFormat="1" ht="11.25" customHeight="1">
      <c r="A34" s="31" t="s">
        <v>101</v>
      </c>
      <c r="B34" s="31"/>
      <c r="C34" s="31"/>
      <c r="D34" s="31"/>
      <c r="E34" s="31"/>
      <c r="F34" s="9">
        <v>15</v>
      </c>
      <c r="G34" s="9">
        <v>18</v>
      </c>
      <c r="H34" s="9">
        <v>22</v>
      </c>
      <c r="J34" s="7">
        <f t="shared" si="6"/>
        <v>175</v>
      </c>
      <c r="K34" s="8">
        <f t="shared" si="7"/>
        <v>0.22</v>
      </c>
      <c r="L34" s="10">
        <f t="shared" si="8"/>
        <v>38.5</v>
      </c>
      <c r="M34" s="8">
        <f t="shared" si="9"/>
        <v>1.18</v>
      </c>
      <c r="N34" s="10">
        <f t="shared" si="10"/>
        <v>206.5</v>
      </c>
      <c r="O34" s="8">
        <f t="shared" si="11"/>
        <v>1.4</v>
      </c>
      <c r="P34" s="10">
        <f t="shared" si="5"/>
        <v>245</v>
      </c>
    </row>
    <row r="35" spans="1:16" s="4" customFormat="1" ht="11.25" customHeight="1">
      <c r="A35" s="31" t="s">
        <v>102</v>
      </c>
      <c r="B35" s="31"/>
      <c r="C35" s="31"/>
      <c r="D35" s="31"/>
      <c r="E35" s="31"/>
      <c r="F35" s="9">
        <v>10</v>
      </c>
      <c r="G35" s="9">
        <v>12</v>
      </c>
      <c r="H35" s="9">
        <v>15</v>
      </c>
      <c r="J35" s="7">
        <f t="shared" si="6"/>
        <v>200</v>
      </c>
      <c r="K35" s="8">
        <f t="shared" si="7"/>
        <v>0.2</v>
      </c>
      <c r="L35" s="10">
        <f t="shared" si="8"/>
        <v>40</v>
      </c>
      <c r="M35" s="8">
        <f t="shared" si="9"/>
        <v>1.16</v>
      </c>
      <c r="N35" s="10">
        <f t="shared" si="10"/>
        <v>231.99999999999997</v>
      </c>
      <c r="O35" s="8">
        <f t="shared" si="11"/>
        <v>1.3599999999999999</v>
      </c>
      <c r="P35" s="10">
        <f t="shared" si="5"/>
        <v>272</v>
      </c>
    </row>
    <row r="36" spans="1:16" s="4" customFormat="1" ht="11.25" customHeight="1">
      <c r="A36" s="31" t="s">
        <v>106</v>
      </c>
      <c r="B36" s="31"/>
      <c r="C36" s="31"/>
      <c r="D36" s="31"/>
      <c r="E36" s="31"/>
      <c r="F36" s="9">
        <v>5</v>
      </c>
      <c r="G36" s="9">
        <v>8</v>
      </c>
      <c r="H36" s="9">
        <v>10</v>
      </c>
      <c r="J36" s="7">
        <f t="shared" si="6"/>
        <v>250</v>
      </c>
      <c r="K36" s="8">
        <f t="shared" si="7"/>
        <v>0.18</v>
      </c>
      <c r="L36" s="10">
        <f t="shared" si="8"/>
        <v>45</v>
      </c>
      <c r="M36" s="8">
        <f t="shared" si="9"/>
        <v>1.14</v>
      </c>
      <c r="N36" s="10">
        <f t="shared" si="10"/>
        <v>285</v>
      </c>
      <c r="O36" s="8">
        <f t="shared" si="11"/>
        <v>1.3199999999999998</v>
      </c>
      <c r="P36" s="10">
        <f t="shared" si="5"/>
        <v>330</v>
      </c>
    </row>
    <row r="37" spans="1:16" s="4" customFormat="1" ht="11.25" customHeight="1">
      <c r="A37"/>
      <c r="B37"/>
      <c r="C37"/>
      <c r="D37"/>
      <c r="E37"/>
      <c r="F37"/>
      <c r="G37"/>
      <c r="H37"/>
      <c r="J37" s="7">
        <f t="shared" si="6"/>
        <v>300</v>
      </c>
      <c r="K37" s="8">
        <f t="shared" si="7"/>
        <v>0.17</v>
      </c>
      <c r="L37" s="10">
        <f t="shared" si="8"/>
        <v>51.00000000000001</v>
      </c>
      <c r="M37" s="8">
        <f t="shared" si="9"/>
        <v>1.13</v>
      </c>
      <c r="N37" s="10">
        <f t="shared" si="10"/>
        <v>338.99999999999994</v>
      </c>
      <c r="O37" s="8">
        <f t="shared" si="11"/>
        <v>1.3</v>
      </c>
      <c r="P37" s="10">
        <f t="shared" si="5"/>
        <v>389.99999999999994</v>
      </c>
    </row>
    <row r="38" spans="1:16" s="4" customFormat="1" ht="11.25" customHeight="1">
      <c r="A38"/>
      <c r="B38"/>
      <c r="C38"/>
      <c r="D38"/>
      <c r="E38"/>
      <c r="F38"/>
      <c r="G38"/>
      <c r="H38"/>
      <c r="J38" s="7">
        <f t="shared" si="6"/>
        <v>400</v>
      </c>
      <c r="K38" s="8">
        <f t="shared" si="7"/>
        <v>0.166</v>
      </c>
      <c r="L38" s="10">
        <f t="shared" si="8"/>
        <v>66.4</v>
      </c>
      <c r="M38" s="8">
        <f t="shared" si="9"/>
        <v>1.126</v>
      </c>
      <c r="N38" s="10">
        <f t="shared" si="10"/>
        <v>450.4</v>
      </c>
      <c r="O38" s="8">
        <f t="shared" si="11"/>
        <v>1.292</v>
      </c>
      <c r="P38" s="10">
        <f t="shared" si="5"/>
        <v>516.8</v>
      </c>
    </row>
    <row r="39" spans="1:16" s="4" customFormat="1" ht="11.25" customHeight="1">
      <c r="A39" s="4" t="s">
        <v>180</v>
      </c>
      <c r="J39" s="7">
        <f t="shared" si="6"/>
        <v>500</v>
      </c>
      <c r="K39" s="8">
        <f t="shared" si="7"/>
        <v>0.16</v>
      </c>
      <c r="L39" s="10">
        <f t="shared" si="8"/>
        <v>80</v>
      </c>
      <c r="M39" s="8">
        <f t="shared" si="9"/>
        <v>1.1199999999999999</v>
      </c>
      <c r="N39" s="10">
        <f t="shared" si="10"/>
        <v>559.9999999999999</v>
      </c>
      <c r="O39" s="8">
        <f t="shared" si="11"/>
        <v>1.28</v>
      </c>
      <c r="P39" s="10">
        <f t="shared" si="5"/>
        <v>639.9999999999999</v>
      </c>
    </row>
    <row r="40" spans="10:16" s="4" customFormat="1" ht="11.25" customHeight="1">
      <c r="J40" s="7">
        <f t="shared" si="6"/>
        <v>600</v>
      </c>
      <c r="K40" s="8">
        <f t="shared" si="7"/>
        <v>0.158</v>
      </c>
      <c r="L40" s="10">
        <f t="shared" si="8"/>
        <v>94.8</v>
      </c>
      <c r="M40" s="8">
        <f t="shared" si="9"/>
        <v>1.1179999999999999</v>
      </c>
      <c r="N40" s="10">
        <f t="shared" si="10"/>
        <v>670.8</v>
      </c>
      <c r="O40" s="8">
        <f t="shared" si="11"/>
        <v>1.276</v>
      </c>
      <c r="P40" s="10">
        <f t="shared" si="5"/>
        <v>765.5999999999999</v>
      </c>
    </row>
    <row r="41" spans="1:16" s="4" customFormat="1" ht="11.25" customHeight="1">
      <c r="A41" s="25" t="s">
        <v>181</v>
      </c>
      <c r="J41" s="7">
        <f t="shared" si="6"/>
        <v>700</v>
      </c>
      <c r="K41" s="8">
        <f t="shared" si="7"/>
        <v>0.156</v>
      </c>
      <c r="L41" s="10">
        <f t="shared" si="8"/>
        <v>109.2</v>
      </c>
      <c r="M41" s="8">
        <f t="shared" si="9"/>
        <v>1.1159999999999999</v>
      </c>
      <c r="N41" s="10">
        <f t="shared" si="10"/>
        <v>781.1999999999999</v>
      </c>
      <c r="O41" s="8">
        <f t="shared" si="11"/>
        <v>1.272</v>
      </c>
      <c r="P41" s="10">
        <f t="shared" si="5"/>
        <v>890.4</v>
      </c>
    </row>
    <row r="42" spans="10:16" s="4" customFormat="1" ht="11.25" customHeight="1">
      <c r="J42" s="7">
        <f t="shared" si="6"/>
        <v>800</v>
      </c>
      <c r="K42" s="8">
        <f t="shared" si="7"/>
        <v>0.154</v>
      </c>
      <c r="L42" s="10">
        <f t="shared" si="8"/>
        <v>123.2</v>
      </c>
      <c r="M42" s="8">
        <f t="shared" si="9"/>
        <v>1.1139999999999999</v>
      </c>
      <c r="N42" s="10">
        <f t="shared" si="10"/>
        <v>891.1999999999999</v>
      </c>
      <c r="O42" s="8">
        <f t="shared" si="11"/>
        <v>1.268</v>
      </c>
      <c r="P42" s="10">
        <f t="shared" si="5"/>
        <v>1014.4</v>
      </c>
    </row>
    <row r="43" spans="1:16" s="4" customFormat="1" ht="11.25" customHeight="1">
      <c r="A43" s="25" t="s">
        <v>183</v>
      </c>
      <c r="J43" s="7">
        <f t="shared" si="6"/>
        <v>900</v>
      </c>
      <c r="K43" s="8">
        <f t="shared" si="7"/>
        <v>0.152</v>
      </c>
      <c r="L43" s="10">
        <f t="shared" si="8"/>
        <v>136.79999999999998</v>
      </c>
      <c r="M43" s="8">
        <f t="shared" si="9"/>
        <v>1.1119999999999999</v>
      </c>
      <c r="N43" s="10">
        <f t="shared" si="10"/>
        <v>1000.7999999999998</v>
      </c>
      <c r="O43" s="8">
        <f t="shared" si="11"/>
        <v>1.264</v>
      </c>
      <c r="P43" s="10">
        <f t="shared" si="5"/>
        <v>1137.6</v>
      </c>
    </row>
    <row r="44" spans="10:16" s="4" customFormat="1" ht="11.25" customHeight="1">
      <c r="J44" s="7">
        <f t="shared" si="6"/>
        <v>1000</v>
      </c>
      <c r="K44" s="8">
        <f t="shared" si="7"/>
        <v>0.15</v>
      </c>
      <c r="L44" s="10">
        <f t="shared" si="8"/>
        <v>150</v>
      </c>
      <c r="M44" s="8">
        <f t="shared" si="9"/>
        <v>1.1099999999999999</v>
      </c>
      <c r="N44" s="10">
        <f t="shared" si="10"/>
        <v>1109.9999999999998</v>
      </c>
      <c r="O44" s="8">
        <f t="shared" si="11"/>
        <v>1.26</v>
      </c>
      <c r="P44" s="10">
        <f t="shared" si="5"/>
        <v>1259.9999999999998</v>
      </c>
    </row>
    <row r="45" spans="1:16" s="4" customFormat="1" ht="11.25" customHeight="1">
      <c r="A45" s="25" t="s">
        <v>182</v>
      </c>
      <c r="J45" s="7">
        <f t="shared" si="6"/>
        <v>2000</v>
      </c>
      <c r="K45" s="8">
        <f t="shared" si="7"/>
        <v>0.14</v>
      </c>
      <c r="L45" s="10">
        <f t="shared" si="8"/>
        <v>280</v>
      </c>
      <c r="M45" s="8">
        <f t="shared" si="9"/>
        <v>1.1</v>
      </c>
      <c r="N45" s="10">
        <f t="shared" si="10"/>
        <v>2200</v>
      </c>
      <c r="O45" s="8">
        <f t="shared" si="11"/>
        <v>1.24</v>
      </c>
      <c r="P45" s="10">
        <f>N45+L45</f>
        <v>2480</v>
      </c>
    </row>
    <row r="46" s="4" customFormat="1" ht="12">
      <c r="J46" s="4" t="s">
        <v>32</v>
      </c>
    </row>
    <row r="47" spans="1:8" s="4" customFormat="1" ht="15">
      <c r="A47"/>
      <c r="B47" s="24">
        <v>44675</v>
      </c>
      <c r="C47"/>
      <c r="D47"/>
      <c r="E47"/>
      <c r="F47"/>
      <c r="G47"/>
      <c r="H47"/>
    </row>
    <row r="48" spans="1:8" s="4" customFormat="1" ht="15">
      <c r="A48"/>
      <c r="B48"/>
      <c r="C48"/>
      <c r="D48"/>
      <c r="E48"/>
      <c r="F48"/>
      <c r="G48"/>
      <c r="H48"/>
    </row>
    <row r="49" s="4" customFormat="1" ht="15">
      <c r="H49"/>
    </row>
    <row r="50" s="4" customFormat="1" ht="15">
      <c r="H50"/>
    </row>
  </sheetData>
  <sheetProtection/>
  <mergeCells count="67">
    <mergeCell ref="A34:E34"/>
    <mergeCell ref="A35:E35"/>
    <mergeCell ref="A36:E36"/>
    <mergeCell ref="F30:H30"/>
    <mergeCell ref="J1:P1"/>
    <mergeCell ref="F8:F9"/>
    <mergeCell ref="K25:P25"/>
    <mergeCell ref="M26:P26"/>
    <mergeCell ref="M27:N27"/>
    <mergeCell ref="O27:P27"/>
    <mergeCell ref="J2:P2"/>
    <mergeCell ref="J24:P24"/>
    <mergeCell ref="K26:L27"/>
    <mergeCell ref="M4:P4"/>
    <mergeCell ref="K3:P3"/>
    <mergeCell ref="M5:N5"/>
    <mergeCell ref="A1:H1"/>
    <mergeCell ref="A27:H27"/>
    <mergeCell ref="F17:F19"/>
    <mergeCell ref="G17:G19"/>
    <mergeCell ref="H17:H19"/>
    <mergeCell ref="A17:A19"/>
    <mergeCell ref="A10:A13"/>
    <mergeCell ref="A14:A16"/>
    <mergeCell ref="H5:H7"/>
    <mergeCell ref="H10:H13"/>
    <mergeCell ref="A8:A9"/>
    <mergeCell ref="B8:B9"/>
    <mergeCell ref="C8:C9"/>
    <mergeCell ref="D8:D9"/>
    <mergeCell ref="E8:E9"/>
    <mergeCell ref="O5:P5"/>
    <mergeCell ref="J25:J28"/>
    <mergeCell ref="J3:J6"/>
    <mergeCell ref="K4:L5"/>
    <mergeCell ref="H14:H16"/>
    <mergeCell ref="B10:B13"/>
    <mergeCell ref="C10:C13"/>
    <mergeCell ref="D10:D13"/>
    <mergeCell ref="E10:E13"/>
    <mergeCell ref="F10:F13"/>
    <mergeCell ref="C14:C16"/>
    <mergeCell ref="D14:D16"/>
    <mergeCell ref="E14:E16"/>
    <mergeCell ref="F14:F16"/>
    <mergeCell ref="G14:G16"/>
    <mergeCell ref="C5:C7"/>
    <mergeCell ref="D5:D7"/>
    <mergeCell ref="E5:E7"/>
    <mergeCell ref="F5:F7"/>
    <mergeCell ref="G10:G13"/>
    <mergeCell ref="A29:H29"/>
    <mergeCell ref="A30:E31"/>
    <mergeCell ref="A32:E32"/>
    <mergeCell ref="A33:E33"/>
    <mergeCell ref="A4:A7"/>
    <mergeCell ref="C4:E4"/>
    <mergeCell ref="F4:H4"/>
    <mergeCell ref="G8:G9"/>
    <mergeCell ref="H8:H9"/>
    <mergeCell ref="G5:G7"/>
    <mergeCell ref="B17:B19"/>
    <mergeCell ref="C17:C19"/>
    <mergeCell ref="D17:D19"/>
    <mergeCell ref="E17:E19"/>
    <mergeCell ref="B4:B7"/>
    <mergeCell ref="B14:B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120" zoomScaleNormal="120" zoomScalePageLayoutView="0" workbookViewId="0" topLeftCell="E1">
      <selection activeCell="N36" sqref="N36:O36"/>
    </sheetView>
  </sheetViews>
  <sheetFormatPr defaultColWidth="9.140625" defaultRowHeight="15"/>
  <cols>
    <col min="1" max="1" width="24.57421875" style="1" customWidth="1"/>
    <col min="2" max="7" width="9.7109375" style="1" customWidth="1"/>
    <col min="8" max="8" width="16.8515625" style="1" customWidth="1"/>
    <col min="9" max="9" width="13.57421875" style="1" customWidth="1"/>
    <col min="10" max="10" width="9.8515625" style="1" customWidth="1"/>
    <col min="11" max="11" width="12.28125" style="1" customWidth="1"/>
    <col min="12" max="12" width="9.140625" style="1" customWidth="1"/>
    <col min="13" max="13" width="13.57421875" style="1" customWidth="1"/>
    <col min="14" max="14" width="13.140625" style="1" customWidth="1"/>
    <col min="15" max="15" width="13.00390625" style="1" customWidth="1"/>
    <col min="16" max="17" width="9.140625" style="1" customWidth="1"/>
    <col min="18" max="18" width="30.28125" style="1" customWidth="1"/>
    <col min="19" max="16384" width="9.140625" style="1" customWidth="1"/>
  </cols>
  <sheetData>
    <row r="1" spans="1:15" ht="12" customHeight="1" thickBot="1">
      <c r="A1" s="27" t="s">
        <v>34</v>
      </c>
      <c r="B1" s="61"/>
      <c r="C1" s="61"/>
      <c r="D1" s="61"/>
      <c r="E1" s="61"/>
      <c r="F1" s="61"/>
      <c r="G1" s="62"/>
      <c r="I1" s="27" t="s">
        <v>143</v>
      </c>
      <c r="J1" s="28"/>
      <c r="K1" s="28"/>
      <c r="L1" s="28"/>
      <c r="M1" s="28"/>
      <c r="N1" s="28"/>
      <c r="O1" s="29"/>
    </row>
    <row r="2" spans="1:15" ht="12" customHeight="1">
      <c r="A2" s="14"/>
      <c r="B2" s="11" t="s">
        <v>122</v>
      </c>
      <c r="C2" s="11" t="s">
        <v>123</v>
      </c>
      <c r="D2" s="11" t="s">
        <v>124</v>
      </c>
      <c r="E2" s="11" t="s">
        <v>125</v>
      </c>
      <c r="F2" s="11" t="s">
        <v>126</v>
      </c>
      <c r="G2" s="11" t="s">
        <v>142</v>
      </c>
      <c r="I2" s="18" t="s">
        <v>140</v>
      </c>
      <c r="J2" s="12" t="s">
        <v>155</v>
      </c>
      <c r="K2" s="12" t="s">
        <v>156</v>
      </c>
      <c r="L2" s="12" t="s">
        <v>157</v>
      </c>
      <c r="M2" s="12" t="s">
        <v>158</v>
      </c>
      <c r="N2" s="12" t="s">
        <v>159</v>
      </c>
      <c r="O2" s="12" t="s">
        <v>141</v>
      </c>
    </row>
    <row r="3" spans="1:15" ht="12" customHeight="1">
      <c r="A3" s="15" t="s">
        <v>30</v>
      </c>
      <c r="B3" s="9">
        <v>3</v>
      </c>
      <c r="C3" s="9">
        <v>2.5</v>
      </c>
      <c r="D3" s="9">
        <v>2</v>
      </c>
      <c r="E3" s="9">
        <v>1.5</v>
      </c>
      <c r="F3" s="9">
        <v>1</v>
      </c>
      <c r="G3" s="9">
        <v>0.9</v>
      </c>
      <c r="I3" s="20" t="s">
        <v>160</v>
      </c>
      <c r="J3" s="21">
        <v>4</v>
      </c>
      <c r="K3" s="21">
        <v>3</v>
      </c>
      <c r="L3" s="21" t="s">
        <v>121</v>
      </c>
      <c r="M3" s="21">
        <v>2</v>
      </c>
      <c r="N3" s="21">
        <v>1.6</v>
      </c>
      <c r="O3" s="21" t="s">
        <v>120</v>
      </c>
    </row>
    <row r="4" spans="1:15" ht="12" customHeight="1">
      <c r="A4" s="15" t="s">
        <v>31</v>
      </c>
      <c r="B4" s="9">
        <f>B3*2</f>
        <v>6</v>
      </c>
      <c r="C4" s="9">
        <f>C3*2</f>
        <v>5</v>
      </c>
      <c r="D4" s="9">
        <f>D3*2</f>
        <v>4</v>
      </c>
      <c r="E4" s="9">
        <f>E3*2</f>
        <v>3</v>
      </c>
      <c r="F4" s="9">
        <f>F3*2</f>
        <v>2</v>
      </c>
      <c r="G4" s="9">
        <f>G3*2</f>
        <v>1.8</v>
      </c>
      <c r="I4" s="20" t="s">
        <v>161</v>
      </c>
      <c r="J4" s="21">
        <v>10</v>
      </c>
      <c r="K4" s="21">
        <v>7.5</v>
      </c>
      <c r="L4" s="21">
        <v>6</v>
      </c>
      <c r="M4" s="21">
        <v>5</v>
      </c>
      <c r="N4" s="21" t="s">
        <v>119</v>
      </c>
      <c r="O4" s="21" t="s">
        <v>162</v>
      </c>
    </row>
    <row r="5" spans="1:15" ht="12" customHeight="1">
      <c r="A5" s="63" t="s">
        <v>103</v>
      </c>
      <c r="B5" s="63"/>
      <c r="C5" s="63"/>
      <c r="D5" s="63"/>
      <c r="E5" s="63"/>
      <c r="F5" s="63"/>
      <c r="G5" s="63"/>
      <c r="H5" s="16"/>
      <c r="I5" s="20" t="s">
        <v>144</v>
      </c>
      <c r="J5" s="21">
        <v>15</v>
      </c>
      <c r="K5" s="21">
        <v>12</v>
      </c>
      <c r="L5" s="21">
        <v>10</v>
      </c>
      <c r="M5" s="21" t="s">
        <v>163</v>
      </c>
      <c r="N5" s="21">
        <v>8</v>
      </c>
      <c r="O5" s="21" t="s">
        <v>164</v>
      </c>
    </row>
    <row r="6" spans="9:15" ht="12" customHeight="1" thickBot="1">
      <c r="I6" s="20" t="s">
        <v>145</v>
      </c>
      <c r="J6" s="21">
        <v>20</v>
      </c>
      <c r="K6" s="21">
        <v>12.5</v>
      </c>
      <c r="L6" s="21">
        <v>11</v>
      </c>
      <c r="M6" s="21">
        <v>10</v>
      </c>
      <c r="N6" s="21">
        <v>9</v>
      </c>
      <c r="O6" s="21">
        <v>8</v>
      </c>
    </row>
    <row r="7" spans="1:15" ht="12" customHeight="1" thickBot="1">
      <c r="A7" s="27" t="s">
        <v>33</v>
      </c>
      <c r="B7" s="28"/>
      <c r="C7" s="28"/>
      <c r="D7" s="28"/>
      <c r="E7" s="28"/>
      <c r="F7" s="28"/>
      <c r="G7" s="29"/>
      <c r="I7" s="20" t="s">
        <v>146</v>
      </c>
      <c r="J7" s="21">
        <v>25</v>
      </c>
      <c r="K7" s="21">
        <v>20</v>
      </c>
      <c r="L7" s="21">
        <v>15</v>
      </c>
      <c r="M7" s="21">
        <v>12</v>
      </c>
      <c r="N7" s="21">
        <v>11</v>
      </c>
      <c r="O7" s="21" t="s">
        <v>165</v>
      </c>
    </row>
    <row r="8" spans="1:15" ht="12" customHeight="1">
      <c r="A8" s="60" t="s">
        <v>35</v>
      </c>
      <c r="B8" s="56" t="s">
        <v>107</v>
      </c>
      <c r="C8" s="57"/>
      <c r="D8" s="57"/>
      <c r="E8" s="56" t="s">
        <v>108</v>
      </c>
      <c r="F8" s="57"/>
      <c r="G8" s="57"/>
      <c r="I8" s="20" t="s">
        <v>147</v>
      </c>
      <c r="J8" s="21">
        <v>30</v>
      </c>
      <c r="K8" s="21">
        <v>25</v>
      </c>
      <c r="L8" s="21">
        <v>20</v>
      </c>
      <c r="M8" s="21">
        <v>15</v>
      </c>
      <c r="N8" s="21">
        <v>12</v>
      </c>
      <c r="O8" s="21" t="s">
        <v>166</v>
      </c>
    </row>
    <row r="9" spans="1:15" ht="12" customHeight="1">
      <c r="A9" s="37"/>
      <c r="B9" s="11" t="s">
        <v>109</v>
      </c>
      <c r="C9" s="11" t="s">
        <v>110</v>
      </c>
      <c r="D9" s="11" t="s">
        <v>111</v>
      </c>
      <c r="E9" s="11" t="s">
        <v>109</v>
      </c>
      <c r="F9" s="11" t="s">
        <v>110</v>
      </c>
      <c r="G9" s="11" t="s">
        <v>111</v>
      </c>
      <c r="I9" s="20" t="s">
        <v>148</v>
      </c>
      <c r="J9" s="21">
        <v>50</v>
      </c>
      <c r="K9" s="21">
        <v>40</v>
      </c>
      <c r="L9" s="21">
        <v>30</v>
      </c>
      <c r="M9" s="21">
        <v>24</v>
      </c>
      <c r="N9" s="21">
        <v>22</v>
      </c>
      <c r="O9" s="21" t="s">
        <v>167</v>
      </c>
    </row>
    <row r="10" spans="1:15" ht="12" customHeight="1">
      <c r="A10" s="11" t="s">
        <v>36</v>
      </c>
      <c r="B10" s="9">
        <v>6</v>
      </c>
      <c r="C10" s="9">
        <f>B10+2</f>
        <v>8</v>
      </c>
      <c r="D10" s="9">
        <f>B10+4</f>
        <v>10</v>
      </c>
      <c r="E10" s="9">
        <f>B10*2</f>
        <v>12</v>
      </c>
      <c r="F10" s="9">
        <f>C10*2</f>
        <v>16</v>
      </c>
      <c r="G10" s="9">
        <f>D10*2</f>
        <v>20</v>
      </c>
      <c r="I10" s="20" t="s">
        <v>149</v>
      </c>
      <c r="J10" s="21" t="s">
        <v>168</v>
      </c>
      <c r="K10" s="21" t="s">
        <v>136</v>
      </c>
      <c r="L10" s="21" t="s">
        <v>169</v>
      </c>
      <c r="M10" s="21" t="s">
        <v>170</v>
      </c>
      <c r="N10" s="21" t="s">
        <v>171</v>
      </c>
      <c r="O10" s="21" t="s">
        <v>172</v>
      </c>
    </row>
    <row r="11" spans="1:7" ht="12" customHeight="1" thickBot="1">
      <c r="A11" s="11" t="s">
        <v>37</v>
      </c>
      <c r="B11" s="9">
        <f>B10*0.9</f>
        <v>5.4</v>
      </c>
      <c r="C11" s="19">
        <f>C10*0.9</f>
        <v>7.2</v>
      </c>
      <c r="D11" s="19">
        <f>D10*0.9</f>
        <v>9</v>
      </c>
      <c r="E11" s="19">
        <f>E10*0.9</f>
        <v>10.8</v>
      </c>
      <c r="F11" s="19">
        <f>F10*0.9</f>
        <v>14.4</v>
      </c>
      <c r="G11" s="19">
        <f>G10*0.9</f>
        <v>18</v>
      </c>
    </row>
    <row r="12" spans="1:15" ht="12" customHeight="1" thickBot="1">
      <c r="A12" s="11" t="s">
        <v>38</v>
      </c>
      <c r="B12" s="9">
        <f>B10*0.8</f>
        <v>4.800000000000001</v>
      </c>
      <c r="C12" s="19">
        <f>C10*0.8</f>
        <v>6.4</v>
      </c>
      <c r="D12" s="19">
        <f>D10*0.8</f>
        <v>8</v>
      </c>
      <c r="E12" s="19">
        <f>E10*0.8</f>
        <v>9.600000000000001</v>
      </c>
      <c r="F12" s="19">
        <f>F10*0.8</f>
        <v>12.8</v>
      </c>
      <c r="G12" s="19">
        <f>G10*0.8</f>
        <v>16</v>
      </c>
      <c r="I12" s="27" t="s">
        <v>176</v>
      </c>
      <c r="J12" s="28"/>
      <c r="K12" s="28"/>
      <c r="L12" s="28"/>
      <c r="M12" s="28"/>
      <c r="N12" s="28"/>
      <c r="O12" s="29"/>
    </row>
    <row r="13" spans="1:15" ht="12" customHeight="1">
      <c r="A13" s="11" t="s">
        <v>39</v>
      </c>
      <c r="B13" s="9">
        <f>B10*0.7</f>
        <v>4.199999999999999</v>
      </c>
      <c r="C13" s="19">
        <f>C10*0.7</f>
        <v>5.6</v>
      </c>
      <c r="D13" s="19">
        <f>D10*0.7</f>
        <v>7</v>
      </c>
      <c r="E13" s="19">
        <f>E10*0.7</f>
        <v>8.399999999999999</v>
      </c>
      <c r="F13" s="19">
        <f>F10*0.7</f>
        <v>11.2</v>
      </c>
      <c r="G13" s="19">
        <f>G10*0.7</f>
        <v>14</v>
      </c>
      <c r="I13" s="30" t="s">
        <v>10</v>
      </c>
      <c r="J13" s="30"/>
      <c r="K13" s="30"/>
      <c r="L13" s="30"/>
      <c r="M13" s="30"/>
      <c r="N13" s="58">
        <v>10</v>
      </c>
      <c r="O13" s="58"/>
    </row>
    <row r="14" spans="1:15" ht="12" customHeight="1">
      <c r="A14" s="11" t="s">
        <v>40</v>
      </c>
      <c r="B14" s="9">
        <f>B10*0.6</f>
        <v>3.5999999999999996</v>
      </c>
      <c r="C14" s="19">
        <f>C10*0.6</f>
        <v>4.8</v>
      </c>
      <c r="D14" s="19">
        <f>D10*0.6</f>
        <v>6</v>
      </c>
      <c r="E14" s="19">
        <f>E10*0.6</f>
        <v>7.199999999999999</v>
      </c>
      <c r="F14" s="19">
        <f>F10*0.6</f>
        <v>9.6</v>
      </c>
      <c r="G14" s="19">
        <f>G10*0.6</f>
        <v>12</v>
      </c>
      <c r="I14" s="31" t="s">
        <v>177</v>
      </c>
      <c r="J14" s="31"/>
      <c r="K14" s="31"/>
      <c r="L14" s="31"/>
      <c r="M14" s="31"/>
      <c r="N14" s="59">
        <v>15</v>
      </c>
      <c r="O14" s="59"/>
    </row>
    <row r="15" spans="1:15" ht="12" customHeight="1">
      <c r="A15" s="11" t="s">
        <v>41</v>
      </c>
      <c r="B15" s="9">
        <f>B10*0.55</f>
        <v>3.3000000000000003</v>
      </c>
      <c r="C15" s="19">
        <f>C10*0.55</f>
        <v>4.4</v>
      </c>
      <c r="D15" s="19">
        <f>D10*0.55</f>
        <v>5.5</v>
      </c>
      <c r="E15" s="19">
        <f>E10*0.55</f>
        <v>6.6000000000000005</v>
      </c>
      <c r="F15" s="19">
        <f>F10*0.55</f>
        <v>8.8</v>
      </c>
      <c r="G15" s="19">
        <f>G10*0.55</f>
        <v>11</v>
      </c>
      <c r="I15" s="31" t="s">
        <v>178</v>
      </c>
      <c r="J15" s="31"/>
      <c r="K15" s="31"/>
      <c r="L15" s="31"/>
      <c r="M15" s="31"/>
      <c r="N15" s="59">
        <v>20</v>
      </c>
      <c r="O15" s="59"/>
    </row>
    <row r="16" spans="1:7" ht="12" customHeight="1" thickBot="1">
      <c r="A16" s="11" t="s">
        <v>42</v>
      </c>
      <c r="B16" s="9">
        <f>B10*0.5</f>
        <v>3</v>
      </c>
      <c r="C16" s="19">
        <f>C10*0.5</f>
        <v>4</v>
      </c>
      <c r="D16" s="19">
        <f>D10*0.5</f>
        <v>5</v>
      </c>
      <c r="E16" s="19">
        <f>E10*0.5</f>
        <v>6</v>
      </c>
      <c r="F16" s="19">
        <f>F10*0.5</f>
        <v>8</v>
      </c>
      <c r="G16" s="19">
        <f>G10*0.5</f>
        <v>10</v>
      </c>
    </row>
    <row r="17" spans="1:15" ht="12" customHeight="1" thickBot="1">
      <c r="A17" s="11" t="s">
        <v>43</v>
      </c>
      <c r="B17" s="9">
        <v>2.5</v>
      </c>
      <c r="C17" s="9">
        <f>C16-0.5</f>
        <v>3.5</v>
      </c>
      <c r="D17" s="19">
        <f>D16-0.5</f>
        <v>4.5</v>
      </c>
      <c r="E17" s="19">
        <f>E16-0.5</f>
        <v>5.5</v>
      </c>
      <c r="F17" s="19">
        <f>F16-0.5</f>
        <v>7.5</v>
      </c>
      <c r="G17" s="19">
        <f>G16-0.5</f>
        <v>9.5</v>
      </c>
      <c r="I17" s="27" t="s">
        <v>51</v>
      </c>
      <c r="J17" s="28"/>
      <c r="K17" s="28"/>
      <c r="L17" s="28"/>
      <c r="M17" s="28"/>
      <c r="N17" s="28"/>
      <c r="O17" s="29"/>
    </row>
    <row r="18" spans="9:15" ht="12" customHeight="1" thickBot="1">
      <c r="I18" s="64" t="s">
        <v>52</v>
      </c>
      <c r="J18" s="64" t="s">
        <v>53</v>
      </c>
      <c r="K18" s="64" t="s">
        <v>54</v>
      </c>
      <c r="M18" s="64" t="s">
        <v>52</v>
      </c>
      <c r="N18" s="64" t="s">
        <v>53</v>
      </c>
      <c r="O18" s="64" t="s">
        <v>54</v>
      </c>
    </row>
    <row r="19" spans="1:15" ht="12" customHeight="1" thickBot="1">
      <c r="A19" s="27" t="s">
        <v>134</v>
      </c>
      <c r="B19" s="28"/>
      <c r="C19" s="28"/>
      <c r="D19" s="28"/>
      <c r="E19" s="28"/>
      <c r="F19" s="28"/>
      <c r="G19" s="29"/>
      <c r="I19" s="35"/>
      <c r="J19" s="35"/>
      <c r="K19" s="35"/>
      <c r="M19" s="35"/>
      <c r="N19" s="35"/>
      <c r="O19" s="35"/>
    </row>
    <row r="20" spans="1:15" ht="12" customHeight="1">
      <c r="A20" s="18" t="s">
        <v>140</v>
      </c>
      <c r="B20" s="12" t="s">
        <v>112</v>
      </c>
      <c r="C20" s="12" t="s">
        <v>113</v>
      </c>
      <c r="D20" s="12" t="s">
        <v>114</v>
      </c>
      <c r="E20" s="12" t="s">
        <v>115</v>
      </c>
      <c r="F20" s="12" t="s">
        <v>116</v>
      </c>
      <c r="G20" s="12" t="s">
        <v>117</v>
      </c>
      <c r="I20" s="11" t="s">
        <v>55</v>
      </c>
      <c r="J20" s="11" t="s">
        <v>62</v>
      </c>
      <c r="K20" s="9">
        <v>10</v>
      </c>
      <c r="M20" s="11" t="s">
        <v>69</v>
      </c>
      <c r="N20" s="11" t="s">
        <v>76</v>
      </c>
      <c r="O20" s="9">
        <v>28</v>
      </c>
    </row>
    <row r="21" spans="1:15" ht="12" customHeight="1">
      <c r="A21" s="20" t="s">
        <v>127</v>
      </c>
      <c r="B21" s="21">
        <v>17.5</v>
      </c>
      <c r="C21" s="21">
        <v>15.75</v>
      </c>
      <c r="D21" s="21" t="s">
        <v>128</v>
      </c>
      <c r="E21" s="21" t="s">
        <v>129</v>
      </c>
      <c r="F21" s="21">
        <v>11.4</v>
      </c>
      <c r="G21" s="22" t="s">
        <v>130</v>
      </c>
      <c r="I21" s="11" t="s">
        <v>56</v>
      </c>
      <c r="J21" s="11" t="s">
        <v>63</v>
      </c>
      <c r="K21" s="9">
        <v>12</v>
      </c>
      <c r="M21" s="11" t="s">
        <v>70</v>
      </c>
      <c r="N21" s="11" t="s">
        <v>77</v>
      </c>
      <c r="O21" s="9">
        <v>32</v>
      </c>
    </row>
    <row r="22" spans="1:15" ht="12" customHeight="1">
      <c r="A22" s="20" t="s">
        <v>45</v>
      </c>
      <c r="B22" s="21">
        <v>35</v>
      </c>
      <c r="C22" s="21">
        <v>31.5</v>
      </c>
      <c r="D22" s="21">
        <v>28</v>
      </c>
      <c r="E22" s="21">
        <v>24.5</v>
      </c>
      <c r="F22" s="21">
        <v>22.75</v>
      </c>
      <c r="G22" s="22" t="s">
        <v>130</v>
      </c>
      <c r="I22" s="11" t="s">
        <v>57</v>
      </c>
      <c r="J22" s="11" t="s">
        <v>64</v>
      </c>
      <c r="K22" s="9">
        <v>15</v>
      </c>
      <c r="M22" s="11" t="s">
        <v>71</v>
      </c>
      <c r="N22" s="11" t="s">
        <v>78</v>
      </c>
      <c r="O22" s="9">
        <v>35</v>
      </c>
    </row>
    <row r="23" spans="1:15" ht="12" customHeight="1">
      <c r="A23" s="20" t="s">
        <v>118</v>
      </c>
      <c r="B23" s="21">
        <v>70</v>
      </c>
      <c r="C23" s="21">
        <v>63</v>
      </c>
      <c r="D23" s="21">
        <v>56</v>
      </c>
      <c r="E23" s="21">
        <v>49</v>
      </c>
      <c r="F23" s="21">
        <v>45.5</v>
      </c>
      <c r="G23" s="22" t="s">
        <v>131</v>
      </c>
      <c r="I23" s="11" t="s">
        <v>58</v>
      </c>
      <c r="J23" s="11" t="s">
        <v>65</v>
      </c>
      <c r="K23" s="9">
        <v>18</v>
      </c>
      <c r="M23" s="11" t="s">
        <v>72</v>
      </c>
      <c r="N23" s="11" t="s">
        <v>79</v>
      </c>
      <c r="O23" s="9">
        <v>40</v>
      </c>
    </row>
    <row r="24" spans="1:15" ht="12" customHeight="1" thickBot="1">
      <c r="A24" s="3"/>
      <c r="B24" s="3"/>
      <c r="I24" s="11" t="s">
        <v>59</v>
      </c>
      <c r="J24" s="11" t="s">
        <v>66</v>
      </c>
      <c r="K24" s="9">
        <v>20</v>
      </c>
      <c r="M24" s="11" t="s">
        <v>73</v>
      </c>
      <c r="N24" s="11" t="s">
        <v>80</v>
      </c>
      <c r="O24" s="9">
        <v>45</v>
      </c>
    </row>
    <row r="25" spans="1:15" ht="12" customHeight="1" thickBot="1">
      <c r="A25" s="27" t="s">
        <v>134</v>
      </c>
      <c r="B25" s="28"/>
      <c r="C25" s="28"/>
      <c r="D25" s="28"/>
      <c r="E25" s="28"/>
      <c r="F25" s="28"/>
      <c r="G25" s="29"/>
      <c r="I25" s="11" t="s">
        <v>60</v>
      </c>
      <c r="J25" s="11" t="s">
        <v>67</v>
      </c>
      <c r="K25" s="9">
        <v>23</v>
      </c>
      <c r="M25" s="11" t="s">
        <v>74</v>
      </c>
      <c r="N25" s="11" t="s">
        <v>81</v>
      </c>
      <c r="O25" s="9">
        <v>47</v>
      </c>
    </row>
    <row r="26" spans="1:15" ht="12" customHeight="1">
      <c r="A26" s="18" t="s">
        <v>140</v>
      </c>
      <c r="B26" s="12" t="s">
        <v>112</v>
      </c>
      <c r="C26" s="12" t="s">
        <v>113</v>
      </c>
      <c r="D26" s="12" t="s">
        <v>114</v>
      </c>
      <c r="E26" s="12" t="s">
        <v>115</v>
      </c>
      <c r="F26" s="12" t="s">
        <v>116</v>
      </c>
      <c r="G26" s="12" t="s">
        <v>117</v>
      </c>
      <c r="I26" s="11" t="s">
        <v>61</v>
      </c>
      <c r="J26" s="11" t="s">
        <v>68</v>
      </c>
      <c r="K26" s="9">
        <v>25</v>
      </c>
      <c r="M26" s="11" t="s">
        <v>75</v>
      </c>
      <c r="N26" s="11" t="s">
        <v>82</v>
      </c>
      <c r="O26" s="9">
        <v>50</v>
      </c>
    </row>
    <row r="27" spans="1:9" ht="12" customHeight="1">
      <c r="A27" s="20" t="s">
        <v>46</v>
      </c>
      <c r="B27" s="21">
        <v>30</v>
      </c>
      <c r="C27" s="21">
        <v>27</v>
      </c>
      <c r="D27" s="21">
        <v>24</v>
      </c>
      <c r="E27" s="21">
        <v>21</v>
      </c>
      <c r="F27" s="21">
        <v>19.5</v>
      </c>
      <c r="G27" s="22" t="s">
        <v>130</v>
      </c>
      <c r="I27" s="1" t="s">
        <v>83</v>
      </c>
    </row>
    <row r="28" spans="1:15" ht="12" customHeight="1">
      <c r="A28" s="20" t="s">
        <v>45</v>
      </c>
      <c r="B28" s="21">
        <v>50</v>
      </c>
      <c r="C28" s="21">
        <v>45</v>
      </c>
      <c r="D28" s="21">
        <v>40</v>
      </c>
      <c r="E28" s="21">
        <v>35</v>
      </c>
      <c r="F28" s="21">
        <v>32.5</v>
      </c>
      <c r="G28" s="22" t="s">
        <v>130</v>
      </c>
      <c r="I28" s="1" t="s">
        <v>87</v>
      </c>
      <c r="K28" s="1" t="s">
        <v>84</v>
      </c>
      <c r="N28" s="17">
        <v>5</v>
      </c>
      <c r="O28" s="1" t="s">
        <v>86</v>
      </c>
    </row>
    <row r="29" spans="1:16" ht="12" customHeight="1">
      <c r="A29" s="20" t="s">
        <v>132</v>
      </c>
      <c r="B29" s="21">
        <v>100</v>
      </c>
      <c r="C29" s="21">
        <v>90</v>
      </c>
      <c r="D29" s="21">
        <v>80</v>
      </c>
      <c r="E29" s="21">
        <v>70</v>
      </c>
      <c r="F29" s="21">
        <v>65</v>
      </c>
      <c r="G29" s="22" t="s">
        <v>133</v>
      </c>
      <c r="K29" s="2" t="s">
        <v>85</v>
      </c>
      <c r="L29" s="2"/>
      <c r="M29" s="2"/>
      <c r="N29" s="26">
        <v>10</v>
      </c>
      <c r="O29" s="2" t="s">
        <v>86</v>
      </c>
      <c r="P29" s="2"/>
    </row>
    <row r="30" spans="9:16" ht="12" customHeight="1" thickBot="1">
      <c r="I30" s="1" t="s">
        <v>88</v>
      </c>
      <c r="K30" s="2"/>
      <c r="L30" s="2"/>
      <c r="M30" s="2"/>
      <c r="N30" s="26">
        <v>2</v>
      </c>
      <c r="O30" s="2" t="s">
        <v>86</v>
      </c>
      <c r="P30" s="2"/>
    </row>
    <row r="31" spans="1:16" ht="12" customHeight="1" thickBot="1">
      <c r="A31" s="27" t="s">
        <v>137</v>
      </c>
      <c r="B31" s="28"/>
      <c r="C31" s="28"/>
      <c r="D31" s="28"/>
      <c r="E31" s="28"/>
      <c r="F31" s="28"/>
      <c r="G31" s="29"/>
      <c r="I31" s="1" t="s">
        <v>89</v>
      </c>
      <c r="K31" s="2"/>
      <c r="L31" s="2"/>
      <c r="M31" s="2"/>
      <c r="N31" s="26">
        <v>10</v>
      </c>
      <c r="O31" s="2" t="s">
        <v>86</v>
      </c>
      <c r="P31" s="2"/>
    </row>
    <row r="32" spans="1:16" ht="12" customHeight="1">
      <c r="A32" s="18" t="s">
        <v>140</v>
      </c>
      <c r="B32" s="12" t="s">
        <v>112</v>
      </c>
      <c r="C32" s="12" t="s">
        <v>113</v>
      </c>
      <c r="D32" s="12" t="s">
        <v>114</v>
      </c>
      <c r="E32" s="12" t="s">
        <v>115</v>
      </c>
      <c r="F32" s="12" t="s">
        <v>116</v>
      </c>
      <c r="G32" s="12" t="s">
        <v>117</v>
      </c>
      <c r="I32" s="1" t="s">
        <v>90</v>
      </c>
      <c r="K32" s="2"/>
      <c r="L32" s="2"/>
      <c r="M32" s="2"/>
      <c r="N32" s="26">
        <v>20</v>
      </c>
      <c r="O32" s="2" t="s">
        <v>86</v>
      </c>
      <c r="P32" s="2"/>
    </row>
    <row r="33" spans="1:16" ht="12" customHeight="1" thickBot="1">
      <c r="A33" s="20" t="s">
        <v>150</v>
      </c>
      <c r="B33" s="21">
        <v>15</v>
      </c>
      <c r="C33" s="21">
        <v>12</v>
      </c>
      <c r="D33" s="21">
        <v>11</v>
      </c>
      <c r="E33" s="21">
        <v>10</v>
      </c>
      <c r="F33" s="21">
        <v>9</v>
      </c>
      <c r="G33" s="22" t="s">
        <v>133</v>
      </c>
      <c r="K33" s="2"/>
      <c r="L33" s="2"/>
      <c r="M33" s="2"/>
      <c r="N33" s="26"/>
      <c r="O33" s="2"/>
      <c r="P33" s="2"/>
    </row>
    <row r="34" spans="1:16" ht="12" customHeight="1" thickBot="1">
      <c r="A34" s="20" t="s">
        <v>154</v>
      </c>
      <c r="B34" s="21">
        <v>20</v>
      </c>
      <c r="C34" s="21">
        <v>17</v>
      </c>
      <c r="D34" s="21">
        <v>15.75</v>
      </c>
      <c r="E34" s="21">
        <v>14</v>
      </c>
      <c r="F34" s="21">
        <v>12.5</v>
      </c>
      <c r="G34" s="22" t="s">
        <v>133</v>
      </c>
      <c r="I34" s="27" t="s">
        <v>47</v>
      </c>
      <c r="J34" s="28"/>
      <c r="K34" s="28"/>
      <c r="L34" s="28"/>
      <c r="M34" s="28"/>
      <c r="N34" s="28"/>
      <c r="O34" s="29"/>
      <c r="P34" s="2"/>
    </row>
    <row r="35" spans="1:16" ht="12" customHeight="1">
      <c r="A35" s="20" t="s">
        <v>151</v>
      </c>
      <c r="B35" s="21">
        <v>20</v>
      </c>
      <c r="C35" s="21">
        <v>13.5</v>
      </c>
      <c r="D35" s="21">
        <v>12.5</v>
      </c>
      <c r="E35" s="21">
        <v>11</v>
      </c>
      <c r="F35" s="21">
        <v>10</v>
      </c>
      <c r="G35" s="22" t="s">
        <v>133</v>
      </c>
      <c r="I35" s="30" t="s">
        <v>48</v>
      </c>
      <c r="J35" s="30"/>
      <c r="K35" s="60"/>
      <c r="L35" s="60"/>
      <c r="M35" s="60"/>
      <c r="N35" s="58">
        <v>100</v>
      </c>
      <c r="O35" s="58"/>
      <c r="P35" s="2"/>
    </row>
    <row r="36" spans="1:16" ht="12" customHeight="1">
      <c r="A36" s="20" t="s">
        <v>152</v>
      </c>
      <c r="B36" s="21">
        <v>25</v>
      </c>
      <c r="C36" s="21">
        <v>19</v>
      </c>
      <c r="D36" s="21">
        <v>18</v>
      </c>
      <c r="E36" s="21">
        <v>16</v>
      </c>
      <c r="F36" s="21">
        <v>14</v>
      </c>
      <c r="G36" s="22" t="s">
        <v>133</v>
      </c>
      <c r="I36" s="31" t="s">
        <v>105</v>
      </c>
      <c r="J36" s="31"/>
      <c r="K36" s="37"/>
      <c r="L36" s="37"/>
      <c r="M36" s="37"/>
      <c r="N36" s="59">
        <v>150</v>
      </c>
      <c r="O36" s="59"/>
      <c r="P36" s="2"/>
    </row>
    <row r="37" spans="1:16" ht="12" customHeight="1" thickBot="1">
      <c r="A37" s="20" t="s">
        <v>153</v>
      </c>
      <c r="B37" s="21">
        <v>30</v>
      </c>
      <c r="C37" s="21">
        <v>23.75</v>
      </c>
      <c r="D37" s="21">
        <v>22.5</v>
      </c>
      <c r="E37" s="21">
        <v>20</v>
      </c>
      <c r="F37" s="21">
        <v>18</v>
      </c>
      <c r="G37" s="22" t="s">
        <v>133</v>
      </c>
      <c r="I37" s="31" t="s">
        <v>173</v>
      </c>
      <c r="J37" s="31"/>
      <c r="K37" s="37"/>
      <c r="L37" s="37"/>
      <c r="M37" s="37"/>
      <c r="N37" s="59">
        <v>130</v>
      </c>
      <c r="O37" s="59"/>
      <c r="P37" s="2"/>
    </row>
    <row r="38" spans="1:16" ht="12" customHeight="1" thickBot="1">
      <c r="A38" s="27" t="s">
        <v>138</v>
      </c>
      <c r="B38" s="28"/>
      <c r="C38" s="28"/>
      <c r="D38" s="28"/>
      <c r="E38" s="28"/>
      <c r="F38" s="28"/>
      <c r="G38" s="29"/>
      <c r="I38" s="31" t="s">
        <v>174</v>
      </c>
      <c r="J38" s="31"/>
      <c r="K38" s="37"/>
      <c r="L38" s="37"/>
      <c r="M38" s="37"/>
      <c r="N38" s="59">
        <v>150</v>
      </c>
      <c r="O38" s="59"/>
      <c r="P38" s="2"/>
    </row>
    <row r="39" spans="1:16" ht="12" customHeight="1">
      <c r="A39" s="18"/>
      <c r="B39" s="12" t="s">
        <v>112</v>
      </c>
      <c r="C39" s="12" t="s">
        <v>113</v>
      </c>
      <c r="D39" s="12" t="s">
        <v>114</v>
      </c>
      <c r="E39" s="12" t="s">
        <v>115</v>
      </c>
      <c r="F39" s="12" t="s">
        <v>116</v>
      </c>
      <c r="G39" s="12" t="s">
        <v>117</v>
      </c>
      <c r="I39" s="31" t="s">
        <v>104</v>
      </c>
      <c r="J39" s="31"/>
      <c r="K39" s="37"/>
      <c r="L39" s="37"/>
      <c r="M39" s="37"/>
      <c r="N39" s="59">
        <v>200</v>
      </c>
      <c r="O39" s="59"/>
      <c r="P39" s="2"/>
    </row>
    <row r="40" spans="1:16" ht="12" customHeight="1">
      <c r="A40" s="20" t="s">
        <v>150</v>
      </c>
      <c r="B40" s="21">
        <v>25</v>
      </c>
      <c r="C40" s="21">
        <v>24</v>
      </c>
      <c r="D40" s="21">
        <v>22</v>
      </c>
      <c r="E40" s="21">
        <v>20</v>
      </c>
      <c r="F40" s="21">
        <v>18</v>
      </c>
      <c r="G40" s="22" t="s">
        <v>133</v>
      </c>
      <c r="I40" s="31" t="s">
        <v>49</v>
      </c>
      <c r="J40" s="31"/>
      <c r="K40" s="37"/>
      <c r="L40" s="37"/>
      <c r="M40" s="37"/>
      <c r="N40" s="59">
        <v>30</v>
      </c>
      <c r="O40" s="59"/>
      <c r="P40" s="2"/>
    </row>
    <row r="41" spans="1:16" ht="12" customHeight="1">
      <c r="A41" s="20" t="s">
        <v>154</v>
      </c>
      <c r="B41" s="21">
        <v>35</v>
      </c>
      <c r="C41" s="21">
        <v>34</v>
      </c>
      <c r="D41" s="21">
        <v>31.5</v>
      </c>
      <c r="E41" s="21">
        <v>28</v>
      </c>
      <c r="F41" s="21">
        <v>25</v>
      </c>
      <c r="G41" s="22" t="s">
        <v>133</v>
      </c>
      <c r="I41" s="31" t="s">
        <v>50</v>
      </c>
      <c r="J41" s="31"/>
      <c r="K41" s="37"/>
      <c r="L41" s="37"/>
      <c r="M41" s="37"/>
      <c r="N41" s="59">
        <v>70</v>
      </c>
      <c r="O41" s="59"/>
      <c r="P41" s="2"/>
    </row>
    <row r="42" spans="1:16" ht="12" customHeight="1" thickBot="1">
      <c r="A42" s="20" t="s">
        <v>151</v>
      </c>
      <c r="B42" s="21">
        <v>28</v>
      </c>
      <c r="C42" s="21">
        <v>27</v>
      </c>
      <c r="D42" s="21" t="s">
        <v>135</v>
      </c>
      <c r="E42" s="21">
        <v>22</v>
      </c>
      <c r="F42" s="21">
        <v>20</v>
      </c>
      <c r="G42" s="22" t="s">
        <v>133</v>
      </c>
      <c r="K42" s="2"/>
      <c r="L42" s="2"/>
      <c r="M42" s="2"/>
      <c r="N42" s="2"/>
      <c r="O42" s="2"/>
      <c r="P42" s="2"/>
    </row>
    <row r="43" spans="1:16" ht="12" customHeight="1" thickBot="1">
      <c r="A43" s="20" t="s">
        <v>152</v>
      </c>
      <c r="B43" s="21">
        <v>40</v>
      </c>
      <c r="C43" s="21">
        <v>38</v>
      </c>
      <c r="D43" s="21">
        <v>36</v>
      </c>
      <c r="E43" s="21">
        <v>32</v>
      </c>
      <c r="F43" s="21">
        <v>28</v>
      </c>
      <c r="G43" s="22" t="s">
        <v>133</v>
      </c>
      <c r="I43" s="27" t="s">
        <v>91</v>
      </c>
      <c r="J43" s="28"/>
      <c r="K43" s="28"/>
      <c r="L43" s="28"/>
      <c r="M43" s="28"/>
      <c r="N43" s="28"/>
      <c r="O43" s="29"/>
      <c r="P43" s="2"/>
    </row>
    <row r="44" spans="1:16" ht="12" customHeight="1" thickBot="1">
      <c r="A44" s="20" t="s">
        <v>153</v>
      </c>
      <c r="B44" s="21">
        <v>50</v>
      </c>
      <c r="C44" s="21">
        <v>47.5</v>
      </c>
      <c r="D44" s="21">
        <v>45</v>
      </c>
      <c r="E44" s="21">
        <v>40</v>
      </c>
      <c r="F44" s="21">
        <v>36</v>
      </c>
      <c r="G44" s="22" t="s">
        <v>133</v>
      </c>
      <c r="I44" s="30" t="s">
        <v>92</v>
      </c>
      <c r="J44" s="30"/>
      <c r="K44" s="23">
        <v>0.5</v>
      </c>
      <c r="L44" s="2"/>
      <c r="M44" s="60" t="s">
        <v>95</v>
      </c>
      <c r="N44" s="60"/>
      <c r="O44" s="23">
        <v>0.1</v>
      </c>
      <c r="P44" s="2"/>
    </row>
    <row r="45" spans="1:16" ht="12" customHeight="1" thickBot="1">
      <c r="A45" s="27" t="s">
        <v>139</v>
      </c>
      <c r="B45" s="28"/>
      <c r="C45" s="28"/>
      <c r="D45" s="28"/>
      <c r="E45" s="28"/>
      <c r="F45" s="28"/>
      <c r="G45" s="29"/>
      <c r="I45" s="31" t="s">
        <v>0</v>
      </c>
      <c r="J45" s="31"/>
      <c r="K45" s="9">
        <v>0.3</v>
      </c>
      <c r="L45" s="2"/>
      <c r="M45" s="37" t="s">
        <v>1</v>
      </c>
      <c r="N45" s="37"/>
      <c r="O45" s="9">
        <v>0.5</v>
      </c>
      <c r="P45" s="2"/>
    </row>
    <row r="46" spans="1:15" ht="12.75" customHeight="1">
      <c r="A46" s="20"/>
      <c r="B46" s="13" t="s">
        <v>112</v>
      </c>
      <c r="C46" s="13" t="s">
        <v>113</v>
      </c>
      <c r="D46" s="13" t="s">
        <v>114</v>
      </c>
      <c r="E46" s="13" t="s">
        <v>115</v>
      </c>
      <c r="F46" s="13" t="s">
        <v>116</v>
      </c>
      <c r="G46" s="13" t="s">
        <v>141</v>
      </c>
      <c r="I46" s="31" t="s">
        <v>93</v>
      </c>
      <c r="J46" s="31"/>
      <c r="K46" s="9">
        <v>1</v>
      </c>
      <c r="M46" s="31" t="s">
        <v>2</v>
      </c>
      <c r="N46" s="31"/>
      <c r="O46" s="9">
        <v>0.5</v>
      </c>
    </row>
    <row r="47" spans="1:11" ht="12.75" customHeight="1">
      <c r="A47" s="20" t="s">
        <v>150</v>
      </c>
      <c r="B47" s="21">
        <v>50</v>
      </c>
      <c r="C47" s="21">
        <v>48</v>
      </c>
      <c r="D47" s="21">
        <v>44</v>
      </c>
      <c r="E47" s="21">
        <v>40</v>
      </c>
      <c r="F47" s="21">
        <v>36</v>
      </c>
      <c r="G47" s="22" t="s">
        <v>130</v>
      </c>
      <c r="I47" s="31" t="s">
        <v>94</v>
      </c>
      <c r="J47" s="31"/>
      <c r="K47" s="9">
        <v>5</v>
      </c>
    </row>
    <row r="48" spans="1:7" ht="12" customHeight="1">
      <c r="A48" s="20" t="s">
        <v>154</v>
      </c>
      <c r="B48" s="21">
        <v>70</v>
      </c>
      <c r="C48" s="21">
        <v>68</v>
      </c>
      <c r="D48" s="21">
        <v>63</v>
      </c>
      <c r="E48" s="21">
        <v>56</v>
      </c>
      <c r="F48" s="21">
        <v>50</v>
      </c>
      <c r="G48" s="22" t="s">
        <v>133</v>
      </c>
    </row>
    <row r="49" spans="1:7" ht="12" customHeight="1">
      <c r="A49" s="20" t="s">
        <v>151</v>
      </c>
      <c r="B49" s="21">
        <v>56</v>
      </c>
      <c r="C49" s="21">
        <v>54</v>
      </c>
      <c r="D49" s="21" t="s">
        <v>136</v>
      </c>
      <c r="E49" s="21">
        <v>44</v>
      </c>
      <c r="F49" s="21">
        <v>40</v>
      </c>
      <c r="G49" s="22" t="s">
        <v>133</v>
      </c>
    </row>
    <row r="50" spans="1:7" ht="12" customHeight="1">
      <c r="A50" s="20" t="s">
        <v>152</v>
      </c>
      <c r="B50" s="21">
        <v>80</v>
      </c>
      <c r="C50" s="21">
        <v>76</v>
      </c>
      <c r="D50" s="21">
        <v>72</v>
      </c>
      <c r="E50" s="21">
        <v>64</v>
      </c>
      <c r="F50" s="21">
        <v>56</v>
      </c>
      <c r="G50" s="22" t="s">
        <v>133</v>
      </c>
    </row>
    <row r="51" spans="1:7" ht="12" customHeight="1">
      <c r="A51" s="20" t="s">
        <v>153</v>
      </c>
      <c r="B51" s="21">
        <v>100</v>
      </c>
      <c r="C51" s="21">
        <v>95</v>
      </c>
      <c r="D51" s="21">
        <v>90</v>
      </c>
      <c r="E51" s="21">
        <v>80</v>
      </c>
      <c r="F51" s="21">
        <v>72</v>
      </c>
      <c r="G51" s="22" t="s">
        <v>133</v>
      </c>
    </row>
  </sheetData>
  <sheetProtection/>
  <mergeCells count="49">
    <mergeCell ref="I1:O1"/>
    <mergeCell ref="I38:M38"/>
    <mergeCell ref="N38:O38"/>
    <mergeCell ref="I12:O12"/>
    <mergeCell ref="I13:M13"/>
    <mergeCell ref="I14:M14"/>
    <mergeCell ref="I15:M15"/>
    <mergeCell ref="N13:O13"/>
    <mergeCell ref="N14:O14"/>
    <mergeCell ref="N15:O15"/>
    <mergeCell ref="A31:G31"/>
    <mergeCell ref="A25:G25"/>
    <mergeCell ref="A19:G19"/>
    <mergeCell ref="N36:O36"/>
    <mergeCell ref="A1:G1"/>
    <mergeCell ref="A5:G5"/>
    <mergeCell ref="A7:G7"/>
    <mergeCell ref="I17:O17"/>
    <mergeCell ref="I18:I19"/>
    <mergeCell ref="J18:J19"/>
    <mergeCell ref="K18:K19"/>
    <mergeCell ref="M18:M19"/>
    <mergeCell ref="N18:N19"/>
    <mergeCell ref="O18:O19"/>
    <mergeCell ref="A8:A9"/>
    <mergeCell ref="I36:M36"/>
    <mergeCell ref="I39:M39"/>
    <mergeCell ref="N39:O39"/>
    <mergeCell ref="A45:G45"/>
    <mergeCell ref="A38:G38"/>
    <mergeCell ref="I35:M35"/>
    <mergeCell ref="M44:N44"/>
    <mergeCell ref="M45:N45"/>
    <mergeCell ref="I47:J47"/>
    <mergeCell ref="B8:D8"/>
    <mergeCell ref="E8:G8"/>
    <mergeCell ref="I34:O34"/>
    <mergeCell ref="N35:O35"/>
    <mergeCell ref="N37:O37"/>
    <mergeCell ref="N40:O40"/>
    <mergeCell ref="N41:O41"/>
    <mergeCell ref="M46:N46"/>
    <mergeCell ref="I37:M37"/>
    <mergeCell ref="I40:M40"/>
    <mergeCell ref="I41:M41"/>
    <mergeCell ref="I43:O43"/>
    <mergeCell ref="I44:J44"/>
    <mergeCell ref="I45:J45"/>
    <mergeCell ref="I46:J4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Alex</cp:lastModifiedBy>
  <cp:lastPrinted>2022-04-21T12:25:39Z</cp:lastPrinted>
  <dcterms:created xsi:type="dcterms:W3CDTF">2014-11-10T10:19:01Z</dcterms:created>
  <dcterms:modified xsi:type="dcterms:W3CDTF">2022-04-22T09:27:49Z</dcterms:modified>
  <cp:category/>
  <cp:version/>
  <cp:contentType/>
  <cp:contentStatus/>
</cp:coreProperties>
</file>